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591" firstSheet="1" activeTab="1"/>
  </bookViews>
  <sheets>
    <sheet name="Foglio3" sheetId="1" r:id="rId1"/>
    <sheet name="Foglio2" sheetId="2" r:id="rId2"/>
    <sheet name="foglio1" sheetId="3" r:id="rId3"/>
    <sheet name="Foglio4" sheetId="4" r:id="rId4"/>
  </sheets>
  <externalReferences>
    <externalReference r:id="rId7"/>
    <externalReference r:id="rId8"/>
  </externalReferences>
  <definedNames>
    <definedName name="_xlnm.Print_Area" localSheetId="3">'Foglio4'!$A$1:$L$40</definedName>
    <definedName name="DATABASE">'foglio1'!$A$4:$I$4</definedName>
  </definedNames>
  <calcPr fullCalcOnLoad="1"/>
</workbook>
</file>

<file path=xl/sharedStrings.xml><?xml version="1.0" encoding="utf-8"?>
<sst xmlns="http://schemas.openxmlformats.org/spreadsheetml/2006/main" count="111" uniqueCount="52">
  <si>
    <t>Giorni piovosi</t>
  </si>
  <si>
    <t>Riepilogo  mensile delle  precipitazioni</t>
  </si>
  <si>
    <t>Mese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</si>
  <si>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</si>
  <si>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</si>
  <si>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</si>
  <si>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</si>
  <si>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</si>
  <si>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</si>
  <si>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</si>
  <si>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</si>
  <si>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</si>
  <si>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</si>
  <si>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</si>
  <si>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</si>
  <si>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</si>
  <si>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</si>
  <si>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</si>
  <si>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</si>
  <si>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</si>
  <si>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</si>
  <si>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</si>
  <si>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</si>
  <si>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</si>
  <si>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ELABORAZIONI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</si>
  <si>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</si>
  <si>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</si>
  <si>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</si>
  <si>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</si>
  <si>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</si>
  <si>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</si>
  <si>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</si>
  <si>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</si>
  <si>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 xml:space="preserve">T. min  assoluta dec.   </t>
  </si>
  <si>
    <t>T.max assoluta dec.</t>
  </si>
  <si>
    <t>gennaio</t>
  </si>
  <si>
    <t>Media 1/a dec</t>
  </si>
  <si>
    <t>media 2/a dec</t>
  </si>
  <si>
    <t>media 3/a dec.</t>
  </si>
  <si>
    <t>media  mens.</t>
  </si>
  <si>
    <t>Aprile</t>
  </si>
  <si>
    <t>STAZIONE  DI  Francolise</t>
  </si>
  <si>
    <t>Data</t>
  </si>
  <si>
    <t xml:space="preserve">Lat. N.   Long. E.     Alt.  m s.l.m. </t>
  </si>
  <si>
    <t>Stazione di Guardia  dei Lombardi</t>
  </si>
  <si>
    <t>n</t>
  </si>
  <si>
    <t>T.max     ° C</t>
  </si>
  <si>
    <t>T.min     ° C</t>
  </si>
  <si>
    <t>T.media     ° C</t>
  </si>
  <si>
    <t>Escursione termica</t>
  </si>
  <si>
    <t>Precip.giorn.  mm</t>
  </si>
  <si>
    <t xml:space="preserve">STAZIONE  di Guardia  dei  Lombardi 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</si>
</sst>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d\-mmm\-yyyy"/>
    <numFmt numFmtId="180" formatCode="mmmmm"/>
    <numFmt numFmtId="181" formatCode="d/m/yy"/>
    <numFmt numFmtId="182" formatCode="d/m"/>
    <numFmt numFmtId="183" formatCode="d/m/yyyy"/>
    <numFmt numFmtId="184" formatCode="d\ mmmm\ yyyy"/>
    <numFmt numFmtId="185" formatCode="mmm\-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mmmmm\-yy"/>
    <numFmt numFmtId="190" formatCode="mmmm\-yy"/>
    <numFmt numFmtId="191" formatCode="[$-410]dddd\ d\ mmmm\ yyyy"/>
    <numFmt numFmtId="192" formatCode="dd/mm/yy;@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7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180" fontId="5" fillId="0" borderId="0" xfId="0" applyNumberFormat="1" applyFont="1" applyAlignment="1">
      <alignment/>
    </xf>
    <xf numFmtId="178" fontId="0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875"/>
          <c:w val="0.9432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5</c:v>
                </c:pt>
                <c:pt idx="1">
                  <c:v>4</c:v>
                </c:pt>
                <c:pt idx="2">
                  <c:v>4.5</c:v>
                </c:pt>
                <c:pt idx="3">
                  <c:v>4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-1</c:v>
                </c:pt>
                <c:pt idx="22">
                  <c:v>-2.5</c:v>
                </c:pt>
                <c:pt idx="23">
                  <c:v>3.5</c:v>
                </c:pt>
                <c:pt idx="24">
                  <c:v>3.5</c:v>
                </c:pt>
                <c:pt idx="25">
                  <c:v>6.5</c:v>
                </c:pt>
                <c:pt idx="26">
                  <c:v>3.5</c:v>
                </c:pt>
                <c:pt idx="27">
                  <c:v>4</c:v>
                </c:pt>
                <c:pt idx="28">
                  <c:v>3.5</c:v>
                </c:pt>
                <c:pt idx="29">
                  <c:v>4</c:v>
                </c:pt>
                <c:pt idx="30">
                  <c:v>3</c:v>
                </c:pt>
                <c:pt idx="31">
                  <c:v>2.5</c:v>
                </c:pt>
                <c:pt idx="32">
                  <c:v>2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6.5</c:v>
                </c:pt>
                <c:pt idx="37">
                  <c:v>1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5.5</c:v>
                </c:pt>
                <c:pt idx="44">
                  <c:v>3</c:v>
                </c:pt>
                <c:pt idx="45">
                  <c:v>8</c:v>
                </c:pt>
                <c:pt idx="46">
                  <c:v>8</c:v>
                </c:pt>
                <c:pt idx="47">
                  <c:v>9.5</c:v>
                </c:pt>
                <c:pt idx="48">
                  <c:v>11</c:v>
                </c:pt>
                <c:pt idx="49">
                  <c:v>12.5</c:v>
                </c:pt>
                <c:pt idx="50">
                  <c:v>9</c:v>
                </c:pt>
                <c:pt idx="51">
                  <c:v>8</c:v>
                </c:pt>
                <c:pt idx="52">
                  <c:v>9.5</c:v>
                </c:pt>
                <c:pt idx="53">
                  <c:v>12</c:v>
                </c:pt>
                <c:pt idx="54">
                  <c:v>11.5</c:v>
                </c:pt>
                <c:pt idx="55">
                  <c:v>10.5</c:v>
                </c:pt>
                <c:pt idx="56">
                  <c:v>11.5</c:v>
                </c:pt>
                <c:pt idx="57">
                  <c:v>11.5</c:v>
                </c:pt>
                <c:pt idx="58">
                  <c:v>18</c:v>
                </c:pt>
                <c:pt idx="59">
                  <c:v>14</c:v>
                </c:pt>
                <c:pt idx="60">
                  <c:v>12</c:v>
                </c:pt>
                <c:pt idx="61">
                  <c:v>13.5</c:v>
                </c:pt>
                <c:pt idx="62">
                  <c:v>10.5</c:v>
                </c:pt>
                <c:pt idx="63">
                  <c:v>6</c:v>
                </c:pt>
                <c:pt idx="64">
                  <c:v>2</c:v>
                </c:pt>
                <c:pt idx="65">
                  <c:v>4</c:v>
                </c:pt>
                <c:pt idx="66">
                  <c:v>3</c:v>
                </c:pt>
                <c:pt idx="67">
                  <c:v>6</c:v>
                </c:pt>
                <c:pt idx="68">
                  <c:v>7</c:v>
                </c:pt>
                <c:pt idx="69">
                  <c:v>3</c:v>
                </c:pt>
                <c:pt idx="70">
                  <c:v>7</c:v>
                </c:pt>
                <c:pt idx="71">
                  <c:v>8</c:v>
                </c:pt>
                <c:pt idx="72">
                  <c:v>6</c:v>
                </c:pt>
                <c:pt idx="73">
                  <c:v>9</c:v>
                </c:pt>
                <c:pt idx="74">
                  <c:v>10</c:v>
                </c:pt>
                <c:pt idx="75">
                  <c:v>12</c:v>
                </c:pt>
                <c:pt idx="76">
                  <c:v>11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17.5</c:v>
                </c:pt>
                <c:pt idx="81">
                  <c:v>13</c:v>
                </c:pt>
                <c:pt idx="82">
                  <c:v>11</c:v>
                </c:pt>
                <c:pt idx="83">
                  <c:v>17</c:v>
                </c:pt>
                <c:pt idx="84">
                  <c:v>21</c:v>
                </c:pt>
                <c:pt idx="85">
                  <c:v>14</c:v>
                </c:pt>
                <c:pt idx="86">
                  <c:v>15</c:v>
                </c:pt>
                <c:pt idx="87">
                  <c:v>16</c:v>
                </c:pt>
                <c:pt idx="88">
                  <c:v>19</c:v>
                </c:pt>
                <c:pt idx="89">
                  <c:v>13</c:v>
                </c:pt>
                <c:pt idx="90">
                  <c:v>14</c:v>
                </c:pt>
                <c:pt idx="91">
                  <c:v>14</c:v>
                </c:pt>
                <c:pt idx="92">
                  <c:v>15</c:v>
                </c:pt>
                <c:pt idx="93">
                  <c:v>18</c:v>
                </c:pt>
                <c:pt idx="94">
                  <c:v>11</c:v>
                </c:pt>
                <c:pt idx="95">
                  <c:v>13.5</c:v>
                </c:pt>
                <c:pt idx="96">
                  <c:v>15</c:v>
                </c:pt>
                <c:pt idx="97">
                  <c:v>16</c:v>
                </c:pt>
                <c:pt idx="98">
                  <c:v>12</c:v>
                </c:pt>
                <c:pt idx="99">
                  <c:v>17</c:v>
                </c:pt>
                <c:pt idx="100">
                  <c:v>14.5</c:v>
                </c:pt>
                <c:pt idx="101">
                  <c:v>16</c:v>
                </c:pt>
                <c:pt idx="102">
                  <c:v>14.5</c:v>
                </c:pt>
                <c:pt idx="103">
                  <c:v>14.5</c:v>
                </c:pt>
                <c:pt idx="104">
                  <c:v>12</c:v>
                </c:pt>
                <c:pt idx="105">
                  <c:v>11.5</c:v>
                </c:pt>
                <c:pt idx="106">
                  <c:v>15.5</c:v>
                </c:pt>
                <c:pt idx="107">
                  <c:v>16.5</c:v>
                </c:pt>
                <c:pt idx="108">
                  <c:v>15</c:v>
                </c:pt>
                <c:pt idx="109">
                  <c:v>23.5</c:v>
                </c:pt>
                <c:pt idx="110">
                  <c:v>17</c:v>
                </c:pt>
                <c:pt idx="111">
                  <c:v>19</c:v>
                </c:pt>
                <c:pt idx="112">
                  <c:v>16.5</c:v>
                </c:pt>
                <c:pt idx="113">
                  <c:v>16</c:v>
                </c:pt>
                <c:pt idx="114">
                  <c:v>19.5</c:v>
                </c:pt>
                <c:pt idx="115">
                  <c:v>20.5</c:v>
                </c:pt>
                <c:pt idx="116">
                  <c:v>22</c:v>
                </c:pt>
                <c:pt idx="117">
                  <c:v>23</c:v>
                </c:pt>
                <c:pt idx="118">
                  <c:v>26</c:v>
                </c:pt>
                <c:pt idx="119">
                  <c:v>26.5</c:v>
                </c:pt>
                <c:pt idx="120">
                  <c:v>29</c:v>
                </c:pt>
                <c:pt idx="121">
                  <c:v>24</c:v>
                </c:pt>
                <c:pt idx="122">
                  <c:v>22</c:v>
                </c:pt>
                <c:pt idx="123">
                  <c:v>21</c:v>
                </c:pt>
                <c:pt idx="124">
                  <c:v>21</c:v>
                </c:pt>
                <c:pt idx="125">
                  <c:v>19</c:v>
                </c:pt>
                <c:pt idx="126">
                  <c:v>16.5</c:v>
                </c:pt>
                <c:pt idx="127">
                  <c:v>21</c:v>
                </c:pt>
                <c:pt idx="128">
                  <c:v>27</c:v>
                </c:pt>
                <c:pt idx="129">
                  <c:v>25</c:v>
                </c:pt>
                <c:pt idx="130">
                  <c:v>23.5</c:v>
                </c:pt>
                <c:pt idx="131">
                  <c:v>28</c:v>
                </c:pt>
                <c:pt idx="132">
                  <c:v>26</c:v>
                </c:pt>
                <c:pt idx="133">
                  <c:v>24</c:v>
                </c:pt>
                <c:pt idx="134">
                  <c:v>12</c:v>
                </c:pt>
                <c:pt idx="135">
                  <c:v>13.5</c:v>
                </c:pt>
                <c:pt idx="136">
                  <c:v>12</c:v>
                </c:pt>
                <c:pt idx="137">
                  <c:v>18</c:v>
                </c:pt>
                <c:pt idx="138">
                  <c:v>15.5</c:v>
                </c:pt>
                <c:pt idx="139">
                  <c:v>13.5</c:v>
                </c:pt>
                <c:pt idx="140">
                  <c:v>20</c:v>
                </c:pt>
                <c:pt idx="141">
                  <c:v>17</c:v>
                </c:pt>
                <c:pt idx="142">
                  <c:v>25</c:v>
                </c:pt>
                <c:pt idx="143">
                  <c:v>21</c:v>
                </c:pt>
                <c:pt idx="144">
                  <c:v>30</c:v>
                </c:pt>
                <c:pt idx="145">
                  <c:v>31</c:v>
                </c:pt>
                <c:pt idx="146">
                  <c:v>25</c:v>
                </c:pt>
                <c:pt idx="147">
                  <c:v>31</c:v>
                </c:pt>
                <c:pt idx="148">
                  <c:v>22</c:v>
                </c:pt>
                <c:pt idx="149">
                  <c:v>28</c:v>
                </c:pt>
                <c:pt idx="150">
                  <c:v>25</c:v>
                </c:pt>
                <c:pt idx="151">
                  <c:v>30</c:v>
                </c:pt>
                <c:pt idx="152">
                  <c:v>29</c:v>
                </c:pt>
                <c:pt idx="153">
                  <c:v>18</c:v>
                </c:pt>
                <c:pt idx="154">
                  <c:v>19</c:v>
                </c:pt>
                <c:pt idx="155">
                  <c:v>26</c:v>
                </c:pt>
                <c:pt idx="156">
                  <c:v>36</c:v>
                </c:pt>
                <c:pt idx="157">
                  <c:v>28</c:v>
                </c:pt>
                <c:pt idx="158">
                  <c:v>26</c:v>
                </c:pt>
                <c:pt idx="159">
                  <c:v>37</c:v>
                </c:pt>
                <c:pt idx="160">
                  <c:v>34.5</c:v>
                </c:pt>
                <c:pt idx="161">
                  <c:v>37</c:v>
                </c:pt>
                <c:pt idx="162">
                  <c:v>32.5</c:v>
                </c:pt>
                <c:pt idx="163">
                  <c:v>32</c:v>
                </c:pt>
                <c:pt idx="164">
                  <c:v>28.5</c:v>
                </c:pt>
                <c:pt idx="165">
                  <c:v>32</c:v>
                </c:pt>
                <c:pt idx="166">
                  <c:v>38</c:v>
                </c:pt>
                <c:pt idx="167">
                  <c:v>30</c:v>
                </c:pt>
                <c:pt idx="168">
                  <c:v>26</c:v>
                </c:pt>
                <c:pt idx="169">
                  <c:v>23</c:v>
                </c:pt>
                <c:pt idx="170">
                  <c:v>20.5</c:v>
                </c:pt>
                <c:pt idx="171">
                  <c:v>14.5</c:v>
                </c:pt>
                <c:pt idx="172">
                  <c:v>15</c:v>
                </c:pt>
                <c:pt idx="173">
                  <c:v>16.5</c:v>
                </c:pt>
                <c:pt idx="174">
                  <c:v>19</c:v>
                </c:pt>
                <c:pt idx="175">
                  <c:v>22</c:v>
                </c:pt>
                <c:pt idx="176">
                  <c:v>25</c:v>
                </c:pt>
                <c:pt idx="177">
                  <c:v>20</c:v>
                </c:pt>
                <c:pt idx="178">
                  <c:v>23</c:v>
                </c:pt>
                <c:pt idx="179">
                  <c:v>24.5</c:v>
                </c:pt>
                <c:pt idx="180">
                  <c:v>25</c:v>
                </c:pt>
                <c:pt idx="181">
                  <c:v>27.5</c:v>
                </c:pt>
                <c:pt idx="182">
                  <c:v>26.5</c:v>
                </c:pt>
                <c:pt idx="183">
                  <c:v>28.5</c:v>
                </c:pt>
                <c:pt idx="184">
                  <c:v>30</c:v>
                </c:pt>
                <c:pt idx="185">
                  <c:v>31</c:v>
                </c:pt>
                <c:pt idx="186">
                  <c:v>29</c:v>
                </c:pt>
                <c:pt idx="187">
                  <c:v>29</c:v>
                </c:pt>
                <c:pt idx="188">
                  <c:v>23</c:v>
                </c:pt>
                <c:pt idx="189">
                  <c:v>25</c:v>
                </c:pt>
                <c:pt idx="190">
                  <c:v>26</c:v>
                </c:pt>
                <c:pt idx="191">
                  <c:v>31</c:v>
                </c:pt>
                <c:pt idx="192">
                  <c:v>31.5</c:v>
                </c:pt>
                <c:pt idx="193">
                  <c:v>32</c:v>
                </c:pt>
                <c:pt idx="194">
                  <c:v>34</c:v>
                </c:pt>
                <c:pt idx="195">
                  <c:v>33.5</c:v>
                </c:pt>
                <c:pt idx="196">
                  <c:v>36</c:v>
                </c:pt>
                <c:pt idx="197">
                  <c:v>35</c:v>
                </c:pt>
                <c:pt idx="198">
                  <c:v>33</c:v>
                </c:pt>
                <c:pt idx="199">
                  <c:v>27.5</c:v>
                </c:pt>
                <c:pt idx="200">
                  <c:v>29</c:v>
                </c:pt>
                <c:pt idx="201">
                  <c:v>30</c:v>
                </c:pt>
                <c:pt idx="202">
                  <c:v>31</c:v>
                </c:pt>
                <c:pt idx="203">
                  <c:v>33</c:v>
                </c:pt>
                <c:pt idx="204">
                  <c:v>28</c:v>
                </c:pt>
                <c:pt idx="205">
                  <c:v>20.5</c:v>
                </c:pt>
                <c:pt idx="206">
                  <c:v>20</c:v>
                </c:pt>
                <c:pt idx="207">
                  <c:v>25</c:v>
                </c:pt>
                <c:pt idx="208">
                  <c:v>25.5</c:v>
                </c:pt>
                <c:pt idx="209">
                  <c:v>26</c:v>
                </c:pt>
                <c:pt idx="210">
                  <c:v>27</c:v>
                </c:pt>
                <c:pt idx="211">
                  <c:v>22</c:v>
                </c:pt>
                <c:pt idx="212">
                  <c:v>24.5</c:v>
                </c:pt>
                <c:pt idx="213">
                  <c:v>25</c:v>
                </c:pt>
                <c:pt idx="214">
                  <c:v>28</c:v>
                </c:pt>
                <c:pt idx="215">
                  <c:v>26</c:v>
                </c:pt>
                <c:pt idx="216">
                  <c:v>26.5</c:v>
                </c:pt>
                <c:pt idx="217">
                  <c:v>24</c:v>
                </c:pt>
                <c:pt idx="218">
                  <c:v>26</c:v>
                </c:pt>
                <c:pt idx="219">
                  <c:v>28</c:v>
                </c:pt>
                <c:pt idx="220">
                  <c:v>29</c:v>
                </c:pt>
                <c:pt idx="221">
                  <c:v>29.5</c:v>
                </c:pt>
                <c:pt idx="222">
                  <c:v>28.5</c:v>
                </c:pt>
                <c:pt idx="223">
                  <c:v>27</c:v>
                </c:pt>
                <c:pt idx="224">
                  <c:v>30.5</c:v>
                </c:pt>
                <c:pt idx="225">
                  <c:v>31</c:v>
                </c:pt>
                <c:pt idx="226">
                  <c:v>30</c:v>
                </c:pt>
                <c:pt idx="227">
                  <c:v>28</c:v>
                </c:pt>
                <c:pt idx="228">
                  <c:v>26</c:v>
                </c:pt>
                <c:pt idx="229">
                  <c:v>28</c:v>
                </c:pt>
                <c:pt idx="230">
                  <c:v>31.5</c:v>
                </c:pt>
                <c:pt idx="231">
                  <c:v>32</c:v>
                </c:pt>
                <c:pt idx="232">
                  <c:v>30</c:v>
                </c:pt>
                <c:pt idx="233">
                  <c:v>28</c:v>
                </c:pt>
                <c:pt idx="234">
                  <c:v>28</c:v>
                </c:pt>
                <c:pt idx="235">
                  <c:v>27</c:v>
                </c:pt>
                <c:pt idx="236">
                  <c:v>27</c:v>
                </c:pt>
                <c:pt idx="237">
                  <c:v>27</c:v>
                </c:pt>
                <c:pt idx="238">
                  <c:v>28</c:v>
                </c:pt>
                <c:pt idx="239">
                  <c:v>26.5</c:v>
                </c:pt>
                <c:pt idx="240">
                  <c:v>24</c:v>
                </c:pt>
                <c:pt idx="241">
                  <c:v>23</c:v>
                </c:pt>
                <c:pt idx="242">
                  <c:v>21.5</c:v>
                </c:pt>
                <c:pt idx="243">
                  <c:v>20</c:v>
                </c:pt>
                <c:pt idx="244">
                  <c:v>22</c:v>
                </c:pt>
                <c:pt idx="245">
                  <c:v>17.5</c:v>
                </c:pt>
                <c:pt idx="246">
                  <c:v>19</c:v>
                </c:pt>
                <c:pt idx="247">
                  <c:v>22.5</c:v>
                </c:pt>
                <c:pt idx="248">
                  <c:v>20</c:v>
                </c:pt>
                <c:pt idx="249">
                  <c:v>21.5</c:v>
                </c:pt>
                <c:pt idx="250">
                  <c:v>19</c:v>
                </c:pt>
                <c:pt idx="251">
                  <c:v>16.5</c:v>
                </c:pt>
                <c:pt idx="252">
                  <c:v>19</c:v>
                </c:pt>
                <c:pt idx="253">
                  <c:v>17.5</c:v>
                </c:pt>
                <c:pt idx="254">
                  <c:v>19</c:v>
                </c:pt>
                <c:pt idx="255">
                  <c:v>20</c:v>
                </c:pt>
                <c:pt idx="256">
                  <c:v>17.5</c:v>
                </c:pt>
                <c:pt idx="257">
                  <c:v>20.5</c:v>
                </c:pt>
                <c:pt idx="258">
                  <c:v>20</c:v>
                </c:pt>
                <c:pt idx="259">
                  <c:v>19.5</c:v>
                </c:pt>
                <c:pt idx="260">
                  <c:v>20.5</c:v>
                </c:pt>
                <c:pt idx="261">
                  <c:v>21</c:v>
                </c:pt>
                <c:pt idx="262">
                  <c:v>19</c:v>
                </c:pt>
                <c:pt idx="263">
                  <c:v>16.5</c:v>
                </c:pt>
                <c:pt idx="264">
                  <c:v>19</c:v>
                </c:pt>
                <c:pt idx="265">
                  <c:v>20</c:v>
                </c:pt>
                <c:pt idx="266">
                  <c:v>18</c:v>
                </c:pt>
                <c:pt idx="267">
                  <c:v>14.5</c:v>
                </c:pt>
                <c:pt idx="268">
                  <c:v>20</c:v>
                </c:pt>
                <c:pt idx="269">
                  <c:v>18</c:v>
                </c:pt>
                <c:pt idx="270">
                  <c:v>19.5</c:v>
                </c:pt>
                <c:pt idx="271">
                  <c:v>18.5</c:v>
                </c:pt>
                <c:pt idx="272">
                  <c:v>15</c:v>
                </c:pt>
                <c:pt idx="273">
                  <c:v>16.5</c:v>
                </c:pt>
                <c:pt idx="274">
                  <c:v>18.5</c:v>
                </c:pt>
                <c:pt idx="275">
                  <c:v>19.5</c:v>
                </c:pt>
                <c:pt idx="276">
                  <c:v>23</c:v>
                </c:pt>
                <c:pt idx="277">
                  <c:v>21.5</c:v>
                </c:pt>
                <c:pt idx="278">
                  <c:v>20</c:v>
                </c:pt>
                <c:pt idx="279">
                  <c:v>22.5</c:v>
                </c:pt>
                <c:pt idx="280">
                  <c:v>18.5</c:v>
                </c:pt>
                <c:pt idx="281">
                  <c:v>18</c:v>
                </c:pt>
                <c:pt idx="282">
                  <c:v>15.5</c:v>
                </c:pt>
                <c:pt idx="283">
                  <c:v>10.5</c:v>
                </c:pt>
                <c:pt idx="284">
                  <c:v>12</c:v>
                </c:pt>
                <c:pt idx="285">
                  <c:v>14</c:v>
                </c:pt>
                <c:pt idx="286">
                  <c:v>20</c:v>
                </c:pt>
                <c:pt idx="287">
                  <c:v>19</c:v>
                </c:pt>
                <c:pt idx="288">
                  <c:v>15</c:v>
                </c:pt>
                <c:pt idx="289">
                  <c:v>15</c:v>
                </c:pt>
                <c:pt idx="290">
                  <c:v>16</c:v>
                </c:pt>
                <c:pt idx="291">
                  <c:v>10.5</c:v>
                </c:pt>
                <c:pt idx="292">
                  <c:v>14</c:v>
                </c:pt>
                <c:pt idx="293">
                  <c:v>14.5</c:v>
                </c:pt>
                <c:pt idx="294">
                  <c:v>14</c:v>
                </c:pt>
                <c:pt idx="295">
                  <c:v>13.5</c:v>
                </c:pt>
                <c:pt idx="296">
                  <c:v>15</c:v>
                </c:pt>
                <c:pt idx="297">
                  <c:v>17</c:v>
                </c:pt>
                <c:pt idx="298">
                  <c:v>8</c:v>
                </c:pt>
                <c:pt idx="299">
                  <c:v>4</c:v>
                </c:pt>
                <c:pt idx="300">
                  <c:v>16</c:v>
                </c:pt>
                <c:pt idx="301">
                  <c:v>12.5</c:v>
                </c:pt>
                <c:pt idx="302">
                  <c:v>19</c:v>
                </c:pt>
                <c:pt idx="303">
                  <c:v>17</c:v>
                </c:pt>
                <c:pt idx="304">
                  <c:v>19.5</c:v>
                </c:pt>
                <c:pt idx="305">
                  <c:v>9.5</c:v>
                </c:pt>
                <c:pt idx="306">
                  <c:v>15</c:v>
                </c:pt>
                <c:pt idx="307">
                  <c:v>12</c:v>
                </c:pt>
                <c:pt idx="308">
                  <c:v>15</c:v>
                </c:pt>
                <c:pt idx="309">
                  <c:v>17</c:v>
                </c:pt>
                <c:pt idx="310">
                  <c:v>15</c:v>
                </c:pt>
                <c:pt idx="311">
                  <c:v>14</c:v>
                </c:pt>
                <c:pt idx="312">
                  <c:v>11</c:v>
                </c:pt>
                <c:pt idx="313">
                  <c:v>10.5</c:v>
                </c:pt>
                <c:pt idx="314">
                  <c:v>10</c:v>
                </c:pt>
                <c:pt idx="315">
                  <c:v>12</c:v>
                </c:pt>
                <c:pt idx="316">
                  <c:v>15</c:v>
                </c:pt>
                <c:pt idx="317">
                  <c:v>15.5</c:v>
                </c:pt>
                <c:pt idx="318">
                  <c:v>16</c:v>
                </c:pt>
                <c:pt idx="319">
                  <c:v>11</c:v>
                </c:pt>
                <c:pt idx="320">
                  <c:v>6</c:v>
                </c:pt>
                <c:pt idx="321">
                  <c:v>9</c:v>
                </c:pt>
                <c:pt idx="322">
                  <c:v>10</c:v>
                </c:pt>
                <c:pt idx="323">
                  <c:v>12</c:v>
                </c:pt>
                <c:pt idx="324">
                  <c:v>12.5</c:v>
                </c:pt>
                <c:pt idx="325">
                  <c:v>11</c:v>
                </c:pt>
                <c:pt idx="326">
                  <c:v>7</c:v>
                </c:pt>
                <c:pt idx="327">
                  <c:v>6.5</c:v>
                </c:pt>
                <c:pt idx="328">
                  <c:v>6</c:v>
                </c:pt>
                <c:pt idx="329">
                  <c:v>4.5</c:v>
                </c:pt>
                <c:pt idx="330">
                  <c:v>5.5</c:v>
                </c:pt>
                <c:pt idx="331">
                  <c:v>17</c:v>
                </c:pt>
                <c:pt idx="332">
                  <c:v>11</c:v>
                </c:pt>
                <c:pt idx="333">
                  <c:v>12</c:v>
                </c:pt>
                <c:pt idx="334">
                  <c:v>14</c:v>
                </c:pt>
                <c:pt idx="335">
                  <c:v>11</c:v>
                </c:pt>
                <c:pt idx="336">
                  <c:v>9.5</c:v>
                </c:pt>
                <c:pt idx="337">
                  <c:v>4.5</c:v>
                </c:pt>
                <c:pt idx="338">
                  <c:v>4</c:v>
                </c:pt>
                <c:pt idx="339">
                  <c:v>10</c:v>
                </c:pt>
                <c:pt idx="340">
                  <c:v>18</c:v>
                </c:pt>
                <c:pt idx="341">
                  <c:v>19</c:v>
                </c:pt>
                <c:pt idx="342">
                  <c:v>13.5</c:v>
                </c:pt>
                <c:pt idx="343">
                  <c:v>6</c:v>
                </c:pt>
                <c:pt idx="344">
                  <c:v>2</c:v>
                </c:pt>
                <c:pt idx="345">
                  <c:v>6.5</c:v>
                </c:pt>
                <c:pt idx="346">
                  <c:v>6</c:v>
                </c:pt>
                <c:pt idx="347">
                  <c:v>-1</c:v>
                </c:pt>
                <c:pt idx="348">
                  <c:v>-3</c:v>
                </c:pt>
                <c:pt idx="349">
                  <c:v>-3</c:v>
                </c:pt>
                <c:pt idx="350">
                  <c:v>4.5</c:v>
                </c:pt>
                <c:pt idx="351">
                  <c:v>5</c:v>
                </c:pt>
                <c:pt idx="352">
                  <c:v>7</c:v>
                </c:pt>
                <c:pt idx="353">
                  <c:v>13</c:v>
                </c:pt>
                <c:pt idx="354">
                  <c:v>11.5</c:v>
                </c:pt>
                <c:pt idx="355">
                  <c:v>11.5</c:v>
                </c:pt>
                <c:pt idx="356">
                  <c:v>15</c:v>
                </c:pt>
                <c:pt idx="357">
                  <c:v>10</c:v>
                </c:pt>
                <c:pt idx="358">
                  <c:v>5</c:v>
                </c:pt>
                <c:pt idx="359">
                  <c:v>5</c:v>
                </c:pt>
                <c:pt idx="360">
                  <c:v>1.5</c:v>
                </c:pt>
                <c:pt idx="361">
                  <c:v>4</c:v>
                </c:pt>
                <c:pt idx="362">
                  <c:v>2</c:v>
                </c:pt>
                <c:pt idx="363">
                  <c:v>0.5</c:v>
                </c:pt>
                <c:pt idx="364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0.5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-2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-3</c:v>
                </c:pt>
                <c:pt idx="22">
                  <c:v>-4</c:v>
                </c:pt>
                <c:pt idx="23">
                  <c:v>-2</c:v>
                </c:pt>
                <c:pt idx="24">
                  <c:v>-2</c:v>
                </c:pt>
                <c:pt idx="25">
                  <c:v>1</c:v>
                </c:pt>
                <c:pt idx="26">
                  <c:v>-1</c:v>
                </c:pt>
                <c:pt idx="27">
                  <c:v>-1.5</c:v>
                </c:pt>
                <c:pt idx="28">
                  <c:v>0.5</c:v>
                </c:pt>
                <c:pt idx="29">
                  <c:v>1</c:v>
                </c:pt>
                <c:pt idx="30">
                  <c:v>-1</c:v>
                </c:pt>
                <c:pt idx="31">
                  <c:v>-5.5</c:v>
                </c:pt>
                <c:pt idx="32">
                  <c:v>-7</c:v>
                </c:pt>
                <c:pt idx="33">
                  <c:v>-5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-2</c:v>
                </c:pt>
                <c:pt idx="39">
                  <c:v>-2.5</c:v>
                </c:pt>
                <c:pt idx="40">
                  <c:v>2.5</c:v>
                </c:pt>
                <c:pt idx="41">
                  <c:v>0</c:v>
                </c:pt>
                <c:pt idx="42">
                  <c:v>-3</c:v>
                </c:pt>
                <c:pt idx="43">
                  <c:v>-4.5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3.5</c:v>
                </c:pt>
                <c:pt idx="48">
                  <c:v>5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  <c:pt idx="52">
                  <c:v>3</c:v>
                </c:pt>
                <c:pt idx="53">
                  <c:v>6.5</c:v>
                </c:pt>
                <c:pt idx="54">
                  <c:v>5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4.5</c:v>
                </c:pt>
                <c:pt idx="59">
                  <c:v>6</c:v>
                </c:pt>
                <c:pt idx="60">
                  <c:v>3</c:v>
                </c:pt>
                <c:pt idx="61">
                  <c:v>3.5</c:v>
                </c:pt>
                <c:pt idx="62">
                  <c:v>4</c:v>
                </c:pt>
                <c:pt idx="63">
                  <c:v>-2</c:v>
                </c:pt>
                <c:pt idx="64">
                  <c:v>-3</c:v>
                </c:pt>
                <c:pt idx="65">
                  <c:v>-3.5</c:v>
                </c:pt>
                <c:pt idx="66">
                  <c:v>-4</c:v>
                </c:pt>
                <c:pt idx="67">
                  <c:v>-4</c:v>
                </c:pt>
                <c:pt idx="68">
                  <c:v>0.5</c:v>
                </c:pt>
                <c:pt idx="69">
                  <c:v>-0.5</c:v>
                </c:pt>
                <c:pt idx="70">
                  <c:v>-0.5</c:v>
                </c:pt>
                <c:pt idx="71">
                  <c:v>-0.5</c:v>
                </c:pt>
                <c:pt idx="72">
                  <c:v>-2.5</c:v>
                </c:pt>
                <c:pt idx="73">
                  <c:v>-4</c:v>
                </c:pt>
                <c:pt idx="74">
                  <c:v>-1</c:v>
                </c:pt>
                <c:pt idx="75">
                  <c:v>-2</c:v>
                </c:pt>
                <c:pt idx="76">
                  <c:v>1</c:v>
                </c:pt>
                <c:pt idx="77">
                  <c:v>1</c:v>
                </c:pt>
                <c:pt idx="78">
                  <c:v>4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6</c:v>
                </c:pt>
                <c:pt idx="83">
                  <c:v>5</c:v>
                </c:pt>
                <c:pt idx="84">
                  <c:v>6.5</c:v>
                </c:pt>
                <c:pt idx="85">
                  <c:v>6</c:v>
                </c:pt>
                <c:pt idx="86">
                  <c:v>5</c:v>
                </c:pt>
                <c:pt idx="87">
                  <c:v>4</c:v>
                </c:pt>
                <c:pt idx="88">
                  <c:v>5.5</c:v>
                </c:pt>
                <c:pt idx="89">
                  <c:v>6</c:v>
                </c:pt>
                <c:pt idx="90">
                  <c:v>3</c:v>
                </c:pt>
                <c:pt idx="91">
                  <c:v>0.5</c:v>
                </c:pt>
                <c:pt idx="92">
                  <c:v>0</c:v>
                </c:pt>
                <c:pt idx="93">
                  <c:v>3</c:v>
                </c:pt>
                <c:pt idx="94">
                  <c:v>3.5</c:v>
                </c:pt>
                <c:pt idx="95">
                  <c:v>1.5</c:v>
                </c:pt>
                <c:pt idx="96">
                  <c:v>0</c:v>
                </c:pt>
                <c:pt idx="97">
                  <c:v>1.5</c:v>
                </c:pt>
                <c:pt idx="98">
                  <c:v>3</c:v>
                </c:pt>
                <c:pt idx="99">
                  <c:v>2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3.5</c:v>
                </c:pt>
                <c:pt idx="104">
                  <c:v>4</c:v>
                </c:pt>
                <c:pt idx="105">
                  <c:v>8</c:v>
                </c:pt>
                <c:pt idx="106">
                  <c:v>7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6</c:v>
                </c:pt>
                <c:pt idx="111">
                  <c:v>5</c:v>
                </c:pt>
                <c:pt idx="112">
                  <c:v>9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7.5</c:v>
                </c:pt>
                <c:pt idx="117">
                  <c:v>6</c:v>
                </c:pt>
                <c:pt idx="118">
                  <c:v>5</c:v>
                </c:pt>
                <c:pt idx="119">
                  <c:v>4.5</c:v>
                </c:pt>
                <c:pt idx="120">
                  <c:v>9</c:v>
                </c:pt>
                <c:pt idx="121">
                  <c:v>7</c:v>
                </c:pt>
                <c:pt idx="122">
                  <c:v>10</c:v>
                </c:pt>
                <c:pt idx="123">
                  <c:v>11</c:v>
                </c:pt>
                <c:pt idx="124">
                  <c:v>9.5</c:v>
                </c:pt>
                <c:pt idx="125">
                  <c:v>7</c:v>
                </c:pt>
                <c:pt idx="126">
                  <c:v>5</c:v>
                </c:pt>
                <c:pt idx="127">
                  <c:v>7</c:v>
                </c:pt>
                <c:pt idx="128">
                  <c:v>5</c:v>
                </c:pt>
                <c:pt idx="129">
                  <c:v>7</c:v>
                </c:pt>
                <c:pt idx="130">
                  <c:v>11</c:v>
                </c:pt>
                <c:pt idx="131">
                  <c:v>8</c:v>
                </c:pt>
                <c:pt idx="132">
                  <c:v>10</c:v>
                </c:pt>
                <c:pt idx="133">
                  <c:v>7.5</c:v>
                </c:pt>
                <c:pt idx="134">
                  <c:v>7.5</c:v>
                </c:pt>
                <c:pt idx="135">
                  <c:v>6.5</c:v>
                </c:pt>
                <c:pt idx="136">
                  <c:v>7</c:v>
                </c:pt>
                <c:pt idx="137">
                  <c:v>6</c:v>
                </c:pt>
                <c:pt idx="138">
                  <c:v>6</c:v>
                </c:pt>
                <c:pt idx="139">
                  <c:v>7</c:v>
                </c:pt>
                <c:pt idx="140">
                  <c:v>6.5</c:v>
                </c:pt>
                <c:pt idx="141">
                  <c:v>7.5</c:v>
                </c:pt>
                <c:pt idx="142">
                  <c:v>8</c:v>
                </c:pt>
                <c:pt idx="143">
                  <c:v>9</c:v>
                </c:pt>
                <c:pt idx="144">
                  <c:v>8.5</c:v>
                </c:pt>
                <c:pt idx="145">
                  <c:v>10</c:v>
                </c:pt>
                <c:pt idx="146">
                  <c:v>11</c:v>
                </c:pt>
                <c:pt idx="147">
                  <c:v>13</c:v>
                </c:pt>
                <c:pt idx="148">
                  <c:v>11</c:v>
                </c:pt>
                <c:pt idx="149">
                  <c:v>12</c:v>
                </c:pt>
                <c:pt idx="150">
                  <c:v>9</c:v>
                </c:pt>
                <c:pt idx="151">
                  <c:v>6</c:v>
                </c:pt>
                <c:pt idx="152">
                  <c:v>8</c:v>
                </c:pt>
                <c:pt idx="153">
                  <c:v>7</c:v>
                </c:pt>
                <c:pt idx="154">
                  <c:v>9</c:v>
                </c:pt>
                <c:pt idx="155">
                  <c:v>8</c:v>
                </c:pt>
                <c:pt idx="156">
                  <c:v>11</c:v>
                </c:pt>
                <c:pt idx="157">
                  <c:v>13</c:v>
                </c:pt>
                <c:pt idx="158">
                  <c:v>12.5</c:v>
                </c:pt>
                <c:pt idx="159">
                  <c:v>12.5</c:v>
                </c:pt>
                <c:pt idx="160">
                  <c:v>13</c:v>
                </c:pt>
                <c:pt idx="161">
                  <c:v>17</c:v>
                </c:pt>
                <c:pt idx="162">
                  <c:v>19</c:v>
                </c:pt>
                <c:pt idx="163">
                  <c:v>18</c:v>
                </c:pt>
                <c:pt idx="164">
                  <c:v>16</c:v>
                </c:pt>
                <c:pt idx="165">
                  <c:v>17</c:v>
                </c:pt>
                <c:pt idx="166">
                  <c:v>16</c:v>
                </c:pt>
                <c:pt idx="167">
                  <c:v>13.5</c:v>
                </c:pt>
                <c:pt idx="168">
                  <c:v>16.5</c:v>
                </c:pt>
                <c:pt idx="169">
                  <c:v>13</c:v>
                </c:pt>
                <c:pt idx="170">
                  <c:v>12</c:v>
                </c:pt>
                <c:pt idx="171">
                  <c:v>8.5</c:v>
                </c:pt>
                <c:pt idx="172">
                  <c:v>8</c:v>
                </c:pt>
                <c:pt idx="173">
                  <c:v>9.5</c:v>
                </c:pt>
                <c:pt idx="174">
                  <c:v>9</c:v>
                </c:pt>
                <c:pt idx="175">
                  <c:v>11</c:v>
                </c:pt>
                <c:pt idx="176">
                  <c:v>10.5</c:v>
                </c:pt>
                <c:pt idx="177">
                  <c:v>12</c:v>
                </c:pt>
                <c:pt idx="178">
                  <c:v>12</c:v>
                </c:pt>
                <c:pt idx="179">
                  <c:v>12.5</c:v>
                </c:pt>
                <c:pt idx="180">
                  <c:v>15</c:v>
                </c:pt>
                <c:pt idx="181">
                  <c:v>15</c:v>
                </c:pt>
                <c:pt idx="182">
                  <c:v>15.5</c:v>
                </c:pt>
                <c:pt idx="183">
                  <c:v>16</c:v>
                </c:pt>
                <c:pt idx="184">
                  <c:v>16</c:v>
                </c:pt>
                <c:pt idx="185">
                  <c:v>17</c:v>
                </c:pt>
                <c:pt idx="186">
                  <c:v>17</c:v>
                </c:pt>
                <c:pt idx="187">
                  <c:v>16</c:v>
                </c:pt>
                <c:pt idx="188">
                  <c:v>13</c:v>
                </c:pt>
                <c:pt idx="189">
                  <c:v>12</c:v>
                </c:pt>
                <c:pt idx="190">
                  <c:v>14</c:v>
                </c:pt>
                <c:pt idx="191">
                  <c:v>14.5</c:v>
                </c:pt>
                <c:pt idx="192">
                  <c:v>15</c:v>
                </c:pt>
                <c:pt idx="193">
                  <c:v>17</c:v>
                </c:pt>
                <c:pt idx="194">
                  <c:v>19</c:v>
                </c:pt>
                <c:pt idx="195">
                  <c:v>19</c:v>
                </c:pt>
                <c:pt idx="196">
                  <c:v>20.5</c:v>
                </c:pt>
                <c:pt idx="197">
                  <c:v>20.5</c:v>
                </c:pt>
                <c:pt idx="198">
                  <c:v>18</c:v>
                </c:pt>
                <c:pt idx="199">
                  <c:v>17</c:v>
                </c:pt>
                <c:pt idx="200">
                  <c:v>15</c:v>
                </c:pt>
                <c:pt idx="201">
                  <c:v>16</c:v>
                </c:pt>
                <c:pt idx="202">
                  <c:v>17.5</c:v>
                </c:pt>
                <c:pt idx="203">
                  <c:v>19.5</c:v>
                </c:pt>
                <c:pt idx="204">
                  <c:v>13.5</c:v>
                </c:pt>
                <c:pt idx="205">
                  <c:v>12.5</c:v>
                </c:pt>
                <c:pt idx="206">
                  <c:v>12</c:v>
                </c:pt>
                <c:pt idx="207">
                  <c:v>11</c:v>
                </c:pt>
                <c:pt idx="208">
                  <c:v>12</c:v>
                </c:pt>
                <c:pt idx="209">
                  <c:v>13</c:v>
                </c:pt>
                <c:pt idx="210">
                  <c:v>12</c:v>
                </c:pt>
                <c:pt idx="211">
                  <c:v>11.5</c:v>
                </c:pt>
                <c:pt idx="212">
                  <c:v>12</c:v>
                </c:pt>
                <c:pt idx="213">
                  <c:v>15</c:v>
                </c:pt>
                <c:pt idx="214">
                  <c:v>16.5</c:v>
                </c:pt>
                <c:pt idx="215">
                  <c:v>15</c:v>
                </c:pt>
                <c:pt idx="216">
                  <c:v>15.5</c:v>
                </c:pt>
                <c:pt idx="217">
                  <c:v>13.5</c:v>
                </c:pt>
                <c:pt idx="218">
                  <c:v>12.5</c:v>
                </c:pt>
                <c:pt idx="219">
                  <c:v>14.5</c:v>
                </c:pt>
                <c:pt idx="220">
                  <c:v>17</c:v>
                </c:pt>
                <c:pt idx="221">
                  <c:v>17</c:v>
                </c:pt>
                <c:pt idx="222">
                  <c:v>16</c:v>
                </c:pt>
                <c:pt idx="223">
                  <c:v>15</c:v>
                </c:pt>
                <c:pt idx="224">
                  <c:v>16</c:v>
                </c:pt>
                <c:pt idx="225">
                  <c:v>26</c:v>
                </c:pt>
                <c:pt idx="226">
                  <c:v>19</c:v>
                </c:pt>
                <c:pt idx="227">
                  <c:v>18</c:v>
                </c:pt>
                <c:pt idx="228">
                  <c:v>12.5</c:v>
                </c:pt>
                <c:pt idx="229">
                  <c:v>12</c:v>
                </c:pt>
                <c:pt idx="230">
                  <c:v>14.5</c:v>
                </c:pt>
                <c:pt idx="231">
                  <c:v>18</c:v>
                </c:pt>
                <c:pt idx="232">
                  <c:v>19</c:v>
                </c:pt>
                <c:pt idx="233">
                  <c:v>17</c:v>
                </c:pt>
                <c:pt idx="234">
                  <c:v>17</c:v>
                </c:pt>
                <c:pt idx="235">
                  <c:v>18</c:v>
                </c:pt>
                <c:pt idx="236">
                  <c:v>17.5</c:v>
                </c:pt>
                <c:pt idx="237">
                  <c:v>17.5</c:v>
                </c:pt>
                <c:pt idx="238">
                  <c:v>18</c:v>
                </c:pt>
                <c:pt idx="239">
                  <c:v>16.5</c:v>
                </c:pt>
                <c:pt idx="240">
                  <c:v>16</c:v>
                </c:pt>
                <c:pt idx="241">
                  <c:v>15</c:v>
                </c:pt>
                <c:pt idx="242">
                  <c:v>11</c:v>
                </c:pt>
                <c:pt idx="243">
                  <c:v>9</c:v>
                </c:pt>
                <c:pt idx="244">
                  <c:v>12</c:v>
                </c:pt>
                <c:pt idx="245">
                  <c:v>13</c:v>
                </c:pt>
                <c:pt idx="246">
                  <c:v>12</c:v>
                </c:pt>
                <c:pt idx="247">
                  <c:v>13.5</c:v>
                </c:pt>
                <c:pt idx="248">
                  <c:v>14</c:v>
                </c:pt>
                <c:pt idx="249">
                  <c:v>13</c:v>
                </c:pt>
                <c:pt idx="250">
                  <c:v>14.5</c:v>
                </c:pt>
                <c:pt idx="251">
                  <c:v>12.5</c:v>
                </c:pt>
                <c:pt idx="252">
                  <c:v>11</c:v>
                </c:pt>
                <c:pt idx="253">
                  <c:v>12</c:v>
                </c:pt>
                <c:pt idx="254">
                  <c:v>10.5</c:v>
                </c:pt>
                <c:pt idx="255">
                  <c:v>11</c:v>
                </c:pt>
                <c:pt idx="256">
                  <c:v>12</c:v>
                </c:pt>
                <c:pt idx="257">
                  <c:v>10</c:v>
                </c:pt>
                <c:pt idx="258">
                  <c:v>11.5</c:v>
                </c:pt>
                <c:pt idx="259">
                  <c:v>12</c:v>
                </c:pt>
                <c:pt idx="260">
                  <c:v>13</c:v>
                </c:pt>
                <c:pt idx="261">
                  <c:v>12</c:v>
                </c:pt>
                <c:pt idx="262">
                  <c:v>10</c:v>
                </c:pt>
                <c:pt idx="263">
                  <c:v>8</c:v>
                </c:pt>
                <c:pt idx="264">
                  <c:v>11.5</c:v>
                </c:pt>
                <c:pt idx="265">
                  <c:v>10</c:v>
                </c:pt>
                <c:pt idx="266">
                  <c:v>12.5</c:v>
                </c:pt>
                <c:pt idx="267">
                  <c:v>12</c:v>
                </c:pt>
                <c:pt idx="268">
                  <c:v>9.5</c:v>
                </c:pt>
                <c:pt idx="269">
                  <c:v>9.5</c:v>
                </c:pt>
                <c:pt idx="270">
                  <c:v>9</c:v>
                </c:pt>
                <c:pt idx="271">
                  <c:v>8</c:v>
                </c:pt>
                <c:pt idx="272">
                  <c:v>8</c:v>
                </c:pt>
                <c:pt idx="273">
                  <c:v>8.5</c:v>
                </c:pt>
                <c:pt idx="274">
                  <c:v>9</c:v>
                </c:pt>
                <c:pt idx="275">
                  <c:v>11</c:v>
                </c:pt>
                <c:pt idx="276">
                  <c:v>13</c:v>
                </c:pt>
                <c:pt idx="277">
                  <c:v>13.5</c:v>
                </c:pt>
                <c:pt idx="278">
                  <c:v>11</c:v>
                </c:pt>
                <c:pt idx="279">
                  <c:v>9.5</c:v>
                </c:pt>
                <c:pt idx="280">
                  <c:v>8</c:v>
                </c:pt>
                <c:pt idx="281">
                  <c:v>4</c:v>
                </c:pt>
                <c:pt idx="282">
                  <c:v>4</c:v>
                </c:pt>
                <c:pt idx="283">
                  <c:v>9</c:v>
                </c:pt>
                <c:pt idx="284">
                  <c:v>10</c:v>
                </c:pt>
                <c:pt idx="285">
                  <c:v>10</c:v>
                </c:pt>
                <c:pt idx="286">
                  <c:v>9</c:v>
                </c:pt>
                <c:pt idx="287">
                  <c:v>8</c:v>
                </c:pt>
                <c:pt idx="288">
                  <c:v>3.5</c:v>
                </c:pt>
                <c:pt idx="289">
                  <c:v>3</c:v>
                </c:pt>
                <c:pt idx="290">
                  <c:v>9</c:v>
                </c:pt>
                <c:pt idx="291">
                  <c:v>8</c:v>
                </c:pt>
                <c:pt idx="292">
                  <c:v>8</c:v>
                </c:pt>
                <c:pt idx="293">
                  <c:v>6</c:v>
                </c:pt>
                <c:pt idx="294">
                  <c:v>4.5</c:v>
                </c:pt>
                <c:pt idx="295">
                  <c:v>6</c:v>
                </c:pt>
                <c:pt idx="296">
                  <c:v>8</c:v>
                </c:pt>
                <c:pt idx="297">
                  <c:v>7</c:v>
                </c:pt>
                <c:pt idx="298">
                  <c:v>4</c:v>
                </c:pt>
                <c:pt idx="299">
                  <c:v>3</c:v>
                </c:pt>
                <c:pt idx="300">
                  <c:v>1</c:v>
                </c:pt>
                <c:pt idx="301">
                  <c:v>0.5</c:v>
                </c:pt>
                <c:pt idx="302">
                  <c:v>4</c:v>
                </c:pt>
                <c:pt idx="303">
                  <c:v>6</c:v>
                </c:pt>
                <c:pt idx="304">
                  <c:v>10</c:v>
                </c:pt>
                <c:pt idx="305">
                  <c:v>8</c:v>
                </c:pt>
                <c:pt idx="306">
                  <c:v>7.5</c:v>
                </c:pt>
                <c:pt idx="307">
                  <c:v>7.5</c:v>
                </c:pt>
                <c:pt idx="308">
                  <c:v>8</c:v>
                </c:pt>
                <c:pt idx="309">
                  <c:v>9</c:v>
                </c:pt>
                <c:pt idx="310">
                  <c:v>8</c:v>
                </c:pt>
                <c:pt idx="311">
                  <c:v>8</c:v>
                </c:pt>
                <c:pt idx="312">
                  <c:v>6.5</c:v>
                </c:pt>
                <c:pt idx="313">
                  <c:v>7</c:v>
                </c:pt>
                <c:pt idx="314">
                  <c:v>7</c:v>
                </c:pt>
                <c:pt idx="315">
                  <c:v>6.5</c:v>
                </c:pt>
                <c:pt idx="316">
                  <c:v>7</c:v>
                </c:pt>
                <c:pt idx="317">
                  <c:v>7.5</c:v>
                </c:pt>
                <c:pt idx="318">
                  <c:v>8.5</c:v>
                </c:pt>
                <c:pt idx="319">
                  <c:v>6.5</c:v>
                </c:pt>
                <c:pt idx="320">
                  <c:v>4.5</c:v>
                </c:pt>
                <c:pt idx="321">
                  <c:v>5.5</c:v>
                </c:pt>
                <c:pt idx="322">
                  <c:v>6</c:v>
                </c:pt>
                <c:pt idx="323">
                  <c:v>6.5</c:v>
                </c:pt>
                <c:pt idx="324">
                  <c:v>8</c:v>
                </c:pt>
                <c:pt idx="325">
                  <c:v>4</c:v>
                </c:pt>
                <c:pt idx="326">
                  <c:v>4</c:v>
                </c:pt>
                <c:pt idx="327">
                  <c:v>2</c:v>
                </c:pt>
                <c:pt idx="328">
                  <c:v>1.5</c:v>
                </c:pt>
                <c:pt idx="329">
                  <c:v>1</c:v>
                </c:pt>
                <c:pt idx="330">
                  <c:v>2</c:v>
                </c:pt>
                <c:pt idx="331">
                  <c:v>4.5</c:v>
                </c:pt>
                <c:pt idx="332">
                  <c:v>6</c:v>
                </c:pt>
                <c:pt idx="333">
                  <c:v>5.5</c:v>
                </c:pt>
                <c:pt idx="334">
                  <c:v>7</c:v>
                </c:pt>
                <c:pt idx="335">
                  <c:v>6</c:v>
                </c:pt>
                <c:pt idx="336">
                  <c:v>4</c:v>
                </c:pt>
                <c:pt idx="337">
                  <c:v>0.5</c:v>
                </c:pt>
                <c:pt idx="338">
                  <c:v>-1</c:v>
                </c:pt>
                <c:pt idx="339">
                  <c:v>3</c:v>
                </c:pt>
                <c:pt idx="340">
                  <c:v>9</c:v>
                </c:pt>
                <c:pt idx="341">
                  <c:v>8</c:v>
                </c:pt>
                <c:pt idx="342">
                  <c:v>5.5</c:v>
                </c:pt>
                <c:pt idx="343">
                  <c:v>-3</c:v>
                </c:pt>
                <c:pt idx="344">
                  <c:v>-4.5</c:v>
                </c:pt>
                <c:pt idx="345">
                  <c:v>1.5</c:v>
                </c:pt>
                <c:pt idx="346">
                  <c:v>-2</c:v>
                </c:pt>
                <c:pt idx="347">
                  <c:v>-5</c:v>
                </c:pt>
                <c:pt idx="348">
                  <c:v>-6</c:v>
                </c:pt>
                <c:pt idx="349">
                  <c:v>-7</c:v>
                </c:pt>
                <c:pt idx="350">
                  <c:v>-7.5</c:v>
                </c:pt>
                <c:pt idx="351">
                  <c:v>0.5</c:v>
                </c:pt>
                <c:pt idx="352">
                  <c:v>1</c:v>
                </c:pt>
                <c:pt idx="353">
                  <c:v>6.5</c:v>
                </c:pt>
                <c:pt idx="354">
                  <c:v>7</c:v>
                </c:pt>
                <c:pt idx="355">
                  <c:v>7.5</c:v>
                </c:pt>
                <c:pt idx="356">
                  <c:v>5</c:v>
                </c:pt>
                <c:pt idx="357">
                  <c:v>3</c:v>
                </c:pt>
                <c:pt idx="358">
                  <c:v>2</c:v>
                </c:pt>
                <c:pt idx="359">
                  <c:v>0.5</c:v>
                </c:pt>
                <c:pt idx="360">
                  <c:v>-1</c:v>
                </c:pt>
                <c:pt idx="361">
                  <c:v>0.5</c:v>
                </c:pt>
                <c:pt idx="362">
                  <c:v>-1.5</c:v>
                </c:pt>
                <c:pt idx="363">
                  <c:v>-4</c:v>
                </c:pt>
                <c:pt idx="364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2.5</c:v>
                </c:pt>
                <c:pt idx="1">
                  <c:v>1.5</c:v>
                </c:pt>
                <c:pt idx="2">
                  <c:v>1.75</c:v>
                </c:pt>
                <c:pt idx="3">
                  <c:v>1</c:v>
                </c:pt>
                <c:pt idx="4">
                  <c:v>7.5</c:v>
                </c:pt>
                <c:pt idx="5">
                  <c:v>7</c:v>
                </c:pt>
                <c:pt idx="6">
                  <c:v>7.5</c:v>
                </c:pt>
                <c:pt idx="7">
                  <c:v>7.5</c:v>
                </c:pt>
                <c:pt idx="8">
                  <c:v>4.75</c:v>
                </c:pt>
                <c:pt idx="9">
                  <c:v>2</c:v>
                </c:pt>
                <c:pt idx="10">
                  <c:v>0.5</c:v>
                </c:pt>
                <c:pt idx="11">
                  <c:v>1.5</c:v>
                </c:pt>
                <c:pt idx="12">
                  <c:v>0.5</c:v>
                </c:pt>
                <c:pt idx="13">
                  <c:v>2.5</c:v>
                </c:pt>
                <c:pt idx="14">
                  <c:v>1.5</c:v>
                </c:pt>
                <c:pt idx="15">
                  <c:v>0</c:v>
                </c:pt>
                <c:pt idx="16">
                  <c:v>0.5</c:v>
                </c:pt>
                <c:pt idx="17">
                  <c:v>1</c:v>
                </c:pt>
                <c:pt idx="18">
                  <c:v>0.5</c:v>
                </c:pt>
                <c:pt idx="19">
                  <c:v>2</c:v>
                </c:pt>
                <c:pt idx="20">
                  <c:v>0</c:v>
                </c:pt>
                <c:pt idx="21">
                  <c:v>-2</c:v>
                </c:pt>
                <c:pt idx="22">
                  <c:v>-3.25</c:v>
                </c:pt>
                <c:pt idx="23">
                  <c:v>0.75</c:v>
                </c:pt>
                <c:pt idx="24">
                  <c:v>0.75</c:v>
                </c:pt>
                <c:pt idx="25">
                  <c:v>3.75</c:v>
                </c:pt>
                <c:pt idx="26">
                  <c:v>1.25</c:v>
                </c:pt>
                <c:pt idx="27">
                  <c:v>1.25</c:v>
                </c:pt>
                <c:pt idx="28">
                  <c:v>2</c:v>
                </c:pt>
                <c:pt idx="29">
                  <c:v>2.5</c:v>
                </c:pt>
                <c:pt idx="30">
                  <c:v>1</c:v>
                </c:pt>
                <c:pt idx="31">
                  <c:v>-1.5</c:v>
                </c:pt>
                <c:pt idx="32">
                  <c:v>-2.5</c:v>
                </c:pt>
                <c:pt idx="33">
                  <c:v>-0.5</c:v>
                </c:pt>
                <c:pt idx="34">
                  <c:v>4</c:v>
                </c:pt>
                <c:pt idx="35">
                  <c:v>3.5</c:v>
                </c:pt>
                <c:pt idx="36">
                  <c:v>3.75</c:v>
                </c:pt>
                <c:pt idx="37">
                  <c:v>0.5</c:v>
                </c:pt>
                <c:pt idx="38">
                  <c:v>-0.5</c:v>
                </c:pt>
                <c:pt idx="39">
                  <c:v>1.25</c:v>
                </c:pt>
                <c:pt idx="40">
                  <c:v>4.25</c:v>
                </c:pt>
                <c:pt idx="41">
                  <c:v>2</c:v>
                </c:pt>
                <c:pt idx="42">
                  <c:v>0.5</c:v>
                </c:pt>
                <c:pt idx="43">
                  <c:v>0.5</c:v>
                </c:pt>
                <c:pt idx="44">
                  <c:v>1.5</c:v>
                </c:pt>
                <c:pt idx="45">
                  <c:v>4</c:v>
                </c:pt>
                <c:pt idx="46">
                  <c:v>4.5</c:v>
                </c:pt>
                <c:pt idx="47">
                  <c:v>6.5</c:v>
                </c:pt>
                <c:pt idx="48">
                  <c:v>8</c:v>
                </c:pt>
                <c:pt idx="49">
                  <c:v>9.25</c:v>
                </c:pt>
                <c:pt idx="50">
                  <c:v>5.5</c:v>
                </c:pt>
                <c:pt idx="51">
                  <c:v>4.5</c:v>
                </c:pt>
                <c:pt idx="52">
                  <c:v>6.25</c:v>
                </c:pt>
                <c:pt idx="53">
                  <c:v>9.25</c:v>
                </c:pt>
                <c:pt idx="54">
                  <c:v>8.25</c:v>
                </c:pt>
                <c:pt idx="55">
                  <c:v>6.75</c:v>
                </c:pt>
                <c:pt idx="56">
                  <c:v>7.75</c:v>
                </c:pt>
                <c:pt idx="57">
                  <c:v>7.75</c:v>
                </c:pt>
                <c:pt idx="58">
                  <c:v>11.25</c:v>
                </c:pt>
                <c:pt idx="59">
                  <c:v>10</c:v>
                </c:pt>
                <c:pt idx="60">
                  <c:v>7.5</c:v>
                </c:pt>
                <c:pt idx="61">
                  <c:v>8.5</c:v>
                </c:pt>
                <c:pt idx="62">
                  <c:v>7.25</c:v>
                </c:pt>
                <c:pt idx="63">
                  <c:v>2</c:v>
                </c:pt>
                <c:pt idx="64">
                  <c:v>-0.5</c:v>
                </c:pt>
                <c:pt idx="65">
                  <c:v>0.25</c:v>
                </c:pt>
                <c:pt idx="66">
                  <c:v>-0.5</c:v>
                </c:pt>
                <c:pt idx="67">
                  <c:v>1</c:v>
                </c:pt>
                <c:pt idx="68">
                  <c:v>3.75</c:v>
                </c:pt>
                <c:pt idx="69">
                  <c:v>1.25</c:v>
                </c:pt>
                <c:pt idx="70">
                  <c:v>3.25</c:v>
                </c:pt>
                <c:pt idx="71">
                  <c:v>3.75</c:v>
                </c:pt>
                <c:pt idx="72">
                  <c:v>1.75</c:v>
                </c:pt>
                <c:pt idx="73">
                  <c:v>2.5</c:v>
                </c:pt>
                <c:pt idx="74">
                  <c:v>4.5</c:v>
                </c:pt>
                <c:pt idx="75">
                  <c:v>5</c:v>
                </c:pt>
                <c:pt idx="76">
                  <c:v>6</c:v>
                </c:pt>
                <c:pt idx="77">
                  <c:v>7.5</c:v>
                </c:pt>
                <c:pt idx="78">
                  <c:v>10</c:v>
                </c:pt>
                <c:pt idx="79">
                  <c:v>11.5</c:v>
                </c:pt>
                <c:pt idx="80">
                  <c:v>12.75</c:v>
                </c:pt>
                <c:pt idx="81">
                  <c:v>0</c:v>
                </c:pt>
                <c:pt idx="82">
                  <c:v>8.5</c:v>
                </c:pt>
                <c:pt idx="83">
                  <c:v>11</c:v>
                </c:pt>
                <c:pt idx="84">
                  <c:v>13.75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12.25</c:v>
                </c:pt>
                <c:pt idx="89">
                  <c:v>9.5</c:v>
                </c:pt>
                <c:pt idx="90">
                  <c:v>8.5</c:v>
                </c:pt>
                <c:pt idx="91">
                  <c:v>7.25</c:v>
                </c:pt>
                <c:pt idx="92">
                  <c:v>7.5</c:v>
                </c:pt>
                <c:pt idx="93">
                  <c:v>10.5</c:v>
                </c:pt>
                <c:pt idx="94">
                  <c:v>7.25</c:v>
                </c:pt>
                <c:pt idx="95">
                  <c:v>7.5</c:v>
                </c:pt>
                <c:pt idx="96">
                  <c:v>7.5</c:v>
                </c:pt>
                <c:pt idx="97">
                  <c:v>8.75</c:v>
                </c:pt>
                <c:pt idx="98">
                  <c:v>7.5</c:v>
                </c:pt>
                <c:pt idx="99">
                  <c:v>9.5</c:v>
                </c:pt>
                <c:pt idx="100">
                  <c:v>9.25</c:v>
                </c:pt>
                <c:pt idx="101">
                  <c:v>10.5</c:v>
                </c:pt>
                <c:pt idx="102">
                  <c:v>9.75</c:v>
                </c:pt>
                <c:pt idx="103">
                  <c:v>9</c:v>
                </c:pt>
                <c:pt idx="104">
                  <c:v>8</c:v>
                </c:pt>
                <c:pt idx="105">
                  <c:v>9.75</c:v>
                </c:pt>
                <c:pt idx="106">
                  <c:v>11.25</c:v>
                </c:pt>
                <c:pt idx="107">
                  <c:v>11.25</c:v>
                </c:pt>
                <c:pt idx="108">
                  <c:v>10</c:v>
                </c:pt>
                <c:pt idx="109">
                  <c:v>14.75</c:v>
                </c:pt>
                <c:pt idx="110">
                  <c:v>11.5</c:v>
                </c:pt>
                <c:pt idx="111">
                  <c:v>12</c:v>
                </c:pt>
                <c:pt idx="112">
                  <c:v>12.75</c:v>
                </c:pt>
                <c:pt idx="113">
                  <c:v>11.5</c:v>
                </c:pt>
                <c:pt idx="114">
                  <c:v>13.25</c:v>
                </c:pt>
                <c:pt idx="115">
                  <c:v>13.25</c:v>
                </c:pt>
                <c:pt idx="116">
                  <c:v>14.75</c:v>
                </c:pt>
                <c:pt idx="117">
                  <c:v>14.5</c:v>
                </c:pt>
                <c:pt idx="118">
                  <c:v>15.5</c:v>
                </c:pt>
                <c:pt idx="119">
                  <c:v>15.5</c:v>
                </c:pt>
                <c:pt idx="120">
                  <c:v>19</c:v>
                </c:pt>
                <c:pt idx="121">
                  <c:v>15.5</c:v>
                </c:pt>
                <c:pt idx="122">
                  <c:v>16</c:v>
                </c:pt>
                <c:pt idx="123">
                  <c:v>16</c:v>
                </c:pt>
                <c:pt idx="124">
                  <c:v>15.25</c:v>
                </c:pt>
                <c:pt idx="125">
                  <c:v>13</c:v>
                </c:pt>
                <c:pt idx="126">
                  <c:v>10.75</c:v>
                </c:pt>
                <c:pt idx="127">
                  <c:v>14</c:v>
                </c:pt>
                <c:pt idx="128">
                  <c:v>16</c:v>
                </c:pt>
                <c:pt idx="129">
                  <c:v>16</c:v>
                </c:pt>
                <c:pt idx="130">
                  <c:v>17.25</c:v>
                </c:pt>
                <c:pt idx="131">
                  <c:v>18</c:v>
                </c:pt>
                <c:pt idx="132">
                  <c:v>18</c:v>
                </c:pt>
                <c:pt idx="133">
                  <c:v>15.75</c:v>
                </c:pt>
                <c:pt idx="134">
                  <c:v>9.75</c:v>
                </c:pt>
                <c:pt idx="135">
                  <c:v>10</c:v>
                </c:pt>
                <c:pt idx="136">
                  <c:v>9.5</c:v>
                </c:pt>
                <c:pt idx="137">
                  <c:v>12</c:v>
                </c:pt>
                <c:pt idx="138">
                  <c:v>10.75</c:v>
                </c:pt>
                <c:pt idx="139">
                  <c:v>10.25</c:v>
                </c:pt>
                <c:pt idx="140">
                  <c:v>13.25</c:v>
                </c:pt>
                <c:pt idx="141">
                  <c:v>12.25</c:v>
                </c:pt>
                <c:pt idx="142">
                  <c:v>16.5</c:v>
                </c:pt>
                <c:pt idx="143">
                  <c:v>15</c:v>
                </c:pt>
                <c:pt idx="144">
                  <c:v>19.25</c:v>
                </c:pt>
                <c:pt idx="145">
                  <c:v>20.5</c:v>
                </c:pt>
                <c:pt idx="146">
                  <c:v>18</c:v>
                </c:pt>
                <c:pt idx="147">
                  <c:v>22</c:v>
                </c:pt>
                <c:pt idx="148">
                  <c:v>16.5</c:v>
                </c:pt>
                <c:pt idx="149">
                  <c:v>20</c:v>
                </c:pt>
                <c:pt idx="150">
                  <c:v>17</c:v>
                </c:pt>
                <c:pt idx="151">
                  <c:v>18</c:v>
                </c:pt>
                <c:pt idx="152">
                  <c:v>18.5</c:v>
                </c:pt>
                <c:pt idx="153">
                  <c:v>12.5</c:v>
                </c:pt>
                <c:pt idx="154">
                  <c:v>14</c:v>
                </c:pt>
                <c:pt idx="155">
                  <c:v>17</c:v>
                </c:pt>
                <c:pt idx="156">
                  <c:v>23.5</c:v>
                </c:pt>
                <c:pt idx="157">
                  <c:v>20.5</c:v>
                </c:pt>
                <c:pt idx="158">
                  <c:v>19.25</c:v>
                </c:pt>
                <c:pt idx="159">
                  <c:v>24.75</c:v>
                </c:pt>
                <c:pt idx="160">
                  <c:v>23.75</c:v>
                </c:pt>
                <c:pt idx="161">
                  <c:v>27</c:v>
                </c:pt>
                <c:pt idx="162">
                  <c:v>25.75</c:v>
                </c:pt>
                <c:pt idx="163">
                  <c:v>25</c:v>
                </c:pt>
                <c:pt idx="164">
                  <c:v>22.25</c:v>
                </c:pt>
                <c:pt idx="165">
                  <c:v>24.5</c:v>
                </c:pt>
                <c:pt idx="166">
                  <c:v>27</c:v>
                </c:pt>
                <c:pt idx="167">
                  <c:v>21.75</c:v>
                </c:pt>
                <c:pt idx="168">
                  <c:v>21.25</c:v>
                </c:pt>
                <c:pt idx="169">
                  <c:v>18</c:v>
                </c:pt>
                <c:pt idx="170">
                  <c:v>16.25</c:v>
                </c:pt>
                <c:pt idx="171">
                  <c:v>11.5</c:v>
                </c:pt>
                <c:pt idx="172">
                  <c:v>11.5</c:v>
                </c:pt>
                <c:pt idx="173">
                  <c:v>13</c:v>
                </c:pt>
                <c:pt idx="174">
                  <c:v>14</c:v>
                </c:pt>
                <c:pt idx="175">
                  <c:v>16.5</c:v>
                </c:pt>
                <c:pt idx="176">
                  <c:v>17.75</c:v>
                </c:pt>
                <c:pt idx="177">
                  <c:v>16</c:v>
                </c:pt>
                <c:pt idx="178">
                  <c:v>17.5</c:v>
                </c:pt>
                <c:pt idx="179">
                  <c:v>18.5</c:v>
                </c:pt>
                <c:pt idx="180">
                  <c:v>20</c:v>
                </c:pt>
                <c:pt idx="181">
                  <c:v>21.25</c:v>
                </c:pt>
                <c:pt idx="182">
                  <c:v>21</c:v>
                </c:pt>
                <c:pt idx="183">
                  <c:v>22.25</c:v>
                </c:pt>
                <c:pt idx="184">
                  <c:v>23</c:v>
                </c:pt>
                <c:pt idx="185">
                  <c:v>24</c:v>
                </c:pt>
                <c:pt idx="186">
                  <c:v>23</c:v>
                </c:pt>
                <c:pt idx="187">
                  <c:v>22.5</c:v>
                </c:pt>
                <c:pt idx="188">
                  <c:v>18</c:v>
                </c:pt>
                <c:pt idx="189">
                  <c:v>18.5</c:v>
                </c:pt>
                <c:pt idx="190">
                  <c:v>20</c:v>
                </c:pt>
                <c:pt idx="191">
                  <c:v>22.75</c:v>
                </c:pt>
                <c:pt idx="192">
                  <c:v>23.25</c:v>
                </c:pt>
                <c:pt idx="193">
                  <c:v>24.5</c:v>
                </c:pt>
                <c:pt idx="194">
                  <c:v>26.5</c:v>
                </c:pt>
                <c:pt idx="195">
                  <c:v>26.25</c:v>
                </c:pt>
                <c:pt idx="196">
                  <c:v>28.25</c:v>
                </c:pt>
                <c:pt idx="197">
                  <c:v>27.75</c:v>
                </c:pt>
                <c:pt idx="198">
                  <c:v>25.5</c:v>
                </c:pt>
                <c:pt idx="199">
                  <c:v>22.25</c:v>
                </c:pt>
                <c:pt idx="200">
                  <c:v>22</c:v>
                </c:pt>
                <c:pt idx="201">
                  <c:v>23</c:v>
                </c:pt>
                <c:pt idx="202">
                  <c:v>24.25</c:v>
                </c:pt>
                <c:pt idx="203">
                  <c:v>26.25</c:v>
                </c:pt>
                <c:pt idx="204">
                  <c:v>20.75</c:v>
                </c:pt>
                <c:pt idx="205">
                  <c:v>16.5</c:v>
                </c:pt>
                <c:pt idx="206">
                  <c:v>16</c:v>
                </c:pt>
                <c:pt idx="207">
                  <c:v>18</c:v>
                </c:pt>
                <c:pt idx="208">
                  <c:v>18.75</c:v>
                </c:pt>
                <c:pt idx="209">
                  <c:v>19.5</c:v>
                </c:pt>
                <c:pt idx="210">
                  <c:v>19.5</c:v>
                </c:pt>
                <c:pt idx="211">
                  <c:v>16.75</c:v>
                </c:pt>
                <c:pt idx="212">
                  <c:v>18.25</c:v>
                </c:pt>
                <c:pt idx="213">
                  <c:v>20</c:v>
                </c:pt>
                <c:pt idx="214">
                  <c:v>22.25</c:v>
                </c:pt>
                <c:pt idx="215">
                  <c:v>20.5</c:v>
                </c:pt>
                <c:pt idx="216">
                  <c:v>21</c:v>
                </c:pt>
                <c:pt idx="217">
                  <c:v>18.75</c:v>
                </c:pt>
                <c:pt idx="218">
                  <c:v>19.25</c:v>
                </c:pt>
                <c:pt idx="219">
                  <c:v>21.25</c:v>
                </c:pt>
                <c:pt idx="220">
                  <c:v>23</c:v>
                </c:pt>
                <c:pt idx="221">
                  <c:v>23.25</c:v>
                </c:pt>
                <c:pt idx="222">
                  <c:v>22.25</c:v>
                </c:pt>
                <c:pt idx="223">
                  <c:v>21</c:v>
                </c:pt>
                <c:pt idx="224">
                  <c:v>23.25</c:v>
                </c:pt>
                <c:pt idx="225">
                  <c:v>28.5</c:v>
                </c:pt>
                <c:pt idx="226">
                  <c:v>24.5</c:v>
                </c:pt>
                <c:pt idx="227">
                  <c:v>23</c:v>
                </c:pt>
                <c:pt idx="228">
                  <c:v>19.25</c:v>
                </c:pt>
                <c:pt idx="229">
                  <c:v>20</c:v>
                </c:pt>
                <c:pt idx="230">
                  <c:v>23</c:v>
                </c:pt>
                <c:pt idx="231">
                  <c:v>25</c:v>
                </c:pt>
                <c:pt idx="232">
                  <c:v>24.5</c:v>
                </c:pt>
                <c:pt idx="233">
                  <c:v>22.5</c:v>
                </c:pt>
                <c:pt idx="234">
                  <c:v>22.5</c:v>
                </c:pt>
                <c:pt idx="235">
                  <c:v>22.5</c:v>
                </c:pt>
                <c:pt idx="236">
                  <c:v>22.25</c:v>
                </c:pt>
                <c:pt idx="237">
                  <c:v>22.25</c:v>
                </c:pt>
                <c:pt idx="238">
                  <c:v>23</c:v>
                </c:pt>
                <c:pt idx="239">
                  <c:v>21.5</c:v>
                </c:pt>
                <c:pt idx="240">
                  <c:v>20</c:v>
                </c:pt>
                <c:pt idx="241">
                  <c:v>19</c:v>
                </c:pt>
                <c:pt idx="242">
                  <c:v>16.25</c:v>
                </c:pt>
                <c:pt idx="243">
                  <c:v>14.5</c:v>
                </c:pt>
                <c:pt idx="244">
                  <c:v>17</c:v>
                </c:pt>
                <c:pt idx="245">
                  <c:v>15.25</c:v>
                </c:pt>
                <c:pt idx="246">
                  <c:v>15.5</c:v>
                </c:pt>
                <c:pt idx="247">
                  <c:v>18</c:v>
                </c:pt>
                <c:pt idx="248">
                  <c:v>17</c:v>
                </c:pt>
                <c:pt idx="249">
                  <c:v>17.25</c:v>
                </c:pt>
                <c:pt idx="250">
                  <c:v>16.75</c:v>
                </c:pt>
                <c:pt idx="251">
                  <c:v>14.5</c:v>
                </c:pt>
                <c:pt idx="252">
                  <c:v>15</c:v>
                </c:pt>
                <c:pt idx="253">
                  <c:v>14.75</c:v>
                </c:pt>
                <c:pt idx="254">
                  <c:v>14.75</c:v>
                </c:pt>
                <c:pt idx="255">
                  <c:v>15.5</c:v>
                </c:pt>
                <c:pt idx="256">
                  <c:v>14.75</c:v>
                </c:pt>
                <c:pt idx="257">
                  <c:v>15.25</c:v>
                </c:pt>
                <c:pt idx="258">
                  <c:v>15.75</c:v>
                </c:pt>
                <c:pt idx="259">
                  <c:v>15.75</c:v>
                </c:pt>
                <c:pt idx="260">
                  <c:v>16.75</c:v>
                </c:pt>
                <c:pt idx="261">
                  <c:v>16.5</c:v>
                </c:pt>
                <c:pt idx="262">
                  <c:v>14.5</c:v>
                </c:pt>
                <c:pt idx="263">
                  <c:v>12.25</c:v>
                </c:pt>
                <c:pt idx="264">
                  <c:v>15.25</c:v>
                </c:pt>
                <c:pt idx="265">
                  <c:v>15</c:v>
                </c:pt>
                <c:pt idx="266">
                  <c:v>15.25</c:v>
                </c:pt>
                <c:pt idx="267">
                  <c:v>13.25</c:v>
                </c:pt>
                <c:pt idx="268">
                  <c:v>14.75</c:v>
                </c:pt>
                <c:pt idx="269">
                  <c:v>13.75</c:v>
                </c:pt>
                <c:pt idx="270">
                  <c:v>14.25</c:v>
                </c:pt>
                <c:pt idx="271">
                  <c:v>13.25</c:v>
                </c:pt>
                <c:pt idx="272">
                  <c:v>11.5</c:v>
                </c:pt>
                <c:pt idx="273">
                  <c:v>12.5</c:v>
                </c:pt>
                <c:pt idx="274">
                  <c:v>13.75</c:v>
                </c:pt>
                <c:pt idx="275">
                  <c:v>15.25</c:v>
                </c:pt>
                <c:pt idx="276">
                  <c:v>18</c:v>
                </c:pt>
                <c:pt idx="277">
                  <c:v>17.5</c:v>
                </c:pt>
                <c:pt idx="278">
                  <c:v>15.5</c:v>
                </c:pt>
                <c:pt idx="279">
                  <c:v>16</c:v>
                </c:pt>
                <c:pt idx="280">
                  <c:v>13.25</c:v>
                </c:pt>
                <c:pt idx="281">
                  <c:v>11</c:v>
                </c:pt>
                <c:pt idx="282">
                  <c:v>9.75</c:v>
                </c:pt>
                <c:pt idx="283">
                  <c:v>9.75</c:v>
                </c:pt>
                <c:pt idx="284">
                  <c:v>11</c:v>
                </c:pt>
                <c:pt idx="285">
                  <c:v>12</c:v>
                </c:pt>
                <c:pt idx="286">
                  <c:v>14.5</c:v>
                </c:pt>
                <c:pt idx="287">
                  <c:v>13.5</c:v>
                </c:pt>
                <c:pt idx="288">
                  <c:v>9.25</c:v>
                </c:pt>
                <c:pt idx="289">
                  <c:v>9</c:v>
                </c:pt>
                <c:pt idx="290">
                  <c:v>12.5</c:v>
                </c:pt>
                <c:pt idx="291">
                  <c:v>9.25</c:v>
                </c:pt>
                <c:pt idx="292">
                  <c:v>11</c:v>
                </c:pt>
                <c:pt idx="293">
                  <c:v>10.25</c:v>
                </c:pt>
                <c:pt idx="294">
                  <c:v>9.25</c:v>
                </c:pt>
                <c:pt idx="295">
                  <c:v>9.75</c:v>
                </c:pt>
                <c:pt idx="296">
                  <c:v>11.5</c:v>
                </c:pt>
                <c:pt idx="297">
                  <c:v>12</c:v>
                </c:pt>
                <c:pt idx="298">
                  <c:v>6</c:v>
                </c:pt>
                <c:pt idx="299">
                  <c:v>3.5</c:v>
                </c:pt>
                <c:pt idx="300">
                  <c:v>8.5</c:v>
                </c:pt>
                <c:pt idx="301">
                  <c:v>6.5</c:v>
                </c:pt>
                <c:pt idx="302">
                  <c:v>11.5</c:v>
                </c:pt>
                <c:pt idx="303">
                  <c:v>11.5</c:v>
                </c:pt>
                <c:pt idx="304">
                  <c:v>14.75</c:v>
                </c:pt>
                <c:pt idx="305">
                  <c:v>8.75</c:v>
                </c:pt>
                <c:pt idx="306">
                  <c:v>11.25</c:v>
                </c:pt>
                <c:pt idx="307">
                  <c:v>9.75</c:v>
                </c:pt>
                <c:pt idx="308">
                  <c:v>11.5</c:v>
                </c:pt>
                <c:pt idx="309">
                  <c:v>13</c:v>
                </c:pt>
                <c:pt idx="310">
                  <c:v>11.5</c:v>
                </c:pt>
                <c:pt idx="311">
                  <c:v>11</c:v>
                </c:pt>
                <c:pt idx="312">
                  <c:v>8.75</c:v>
                </c:pt>
                <c:pt idx="313">
                  <c:v>8.75</c:v>
                </c:pt>
                <c:pt idx="314">
                  <c:v>8.5</c:v>
                </c:pt>
                <c:pt idx="315">
                  <c:v>9.25</c:v>
                </c:pt>
                <c:pt idx="316">
                  <c:v>11</c:v>
                </c:pt>
                <c:pt idx="317">
                  <c:v>11.5</c:v>
                </c:pt>
                <c:pt idx="318">
                  <c:v>12.25</c:v>
                </c:pt>
                <c:pt idx="319">
                  <c:v>8.75</c:v>
                </c:pt>
                <c:pt idx="320">
                  <c:v>5.25</c:v>
                </c:pt>
                <c:pt idx="321">
                  <c:v>7.25</c:v>
                </c:pt>
                <c:pt idx="322">
                  <c:v>8</c:v>
                </c:pt>
                <c:pt idx="323">
                  <c:v>9.25</c:v>
                </c:pt>
                <c:pt idx="324">
                  <c:v>10.25</c:v>
                </c:pt>
                <c:pt idx="325">
                  <c:v>7.5</c:v>
                </c:pt>
                <c:pt idx="326">
                  <c:v>5.5</c:v>
                </c:pt>
                <c:pt idx="327">
                  <c:v>4.25</c:v>
                </c:pt>
                <c:pt idx="328">
                  <c:v>3.75</c:v>
                </c:pt>
                <c:pt idx="329">
                  <c:v>2.75</c:v>
                </c:pt>
                <c:pt idx="330">
                  <c:v>3.75</c:v>
                </c:pt>
                <c:pt idx="331">
                  <c:v>10.75</c:v>
                </c:pt>
                <c:pt idx="332">
                  <c:v>8.5</c:v>
                </c:pt>
                <c:pt idx="333">
                  <c:v>8.75</c:v>
                </c:pt>
                <c:pt idx="334">
                  <c:v>10.5</c:v>
                </c:pt>
                <c:pt idx="335">
                  <c:v>8.5</c:v>
                </c:pt>
                <c:pt idx="336">
                  <c:v>6.75</c:v>
                </c:pt>
                <c:pt idx="337">
                  <c:v>2.5</c:v>
                </c:pt>
                <c:pt idx="338">
                  <c:v>1.5</c:v>
                </c:pt>
                <c:pt idx="339">
                  <c:v>6.5</c:v>
                </c:pt>
                <c:pt idx="340">
                  <c:v>13.5</c:v>
                </c:pt>
                <c:pt idx="341">
                  <c:v>13.5</c:v>
                </c:pt>
                <c:pt idx="342">
                  <c:v>9.5</c:v>
                </c:pt>
                <c:pt idx="343">
                  <c:v>1.5</c:v>
                </c:pt>
                <c:pt idx="344">
                  <c:v>-1.25</c:v>
                </c:pt>
                <c:pt idx="345">
                  <c:v>4</c:v>
                </c:pt>
                <c:pt idx="346">
                  <c:v>2</c:v>
                </c:pt>
                <c:pt idx="347">
                  <c:v>-3</c:v>
                </c:pt>
                <c:pt idx="348">
                  <c:v>-4.5</c:v>
                </c:pt>
                <c:pt idx="349">
                  <c:v>-5</c:v>
                </c:pt>
                <c:pt idx="350">
                  <c:v>-1.5</c:v>
                </c:pt>
                <c:pt idx="351">
                  <c:v>2.75</c:v>
                </c:pt>
                <c:pt idx="352">
                  <c:v>4</c:v>
                </c:pt>
                <c:pt idx="353">
                  <c:v>9.75</c:v>
                </c:pt>
                <c:pt idx="354">
                  <c:v>9.25</c:v>
                </c:pt>
                <c:pt idx="355">
                  <c:v>9.5</c:v>
                </c:pt>
                <c:pt idx="356">
                  <c:v>10</c:v>
                </c:pt>
                <c:pt idx="357">
                  <c:v>6.5</c:v>
                </c:pt>
                <c:pt idx="358">
                  <c:v>3.5</c:v>
                </c:pt>
                <c:pt idx="359">
                  <c:v>2.75</c:v>
                </c:pt>
                <c:pt idx="360">
                  <c:v>0.25</c:v>
                </c:pt>
                <c:pt idx="361">
                  <c:v>2.25</c:v>
                </c:pt>
                <c:pt idx="362">
                  <c:v>0.25</c:v>
                </c:pt>
                <c:pt idx="363">
                  <c:v>-1.75</c:v>
                </c:pt>
                <c:pt idx="364">
                  <c:v>3.25</c:v>
                </c:pt>
              </c:numCache>
            </c:numRef>
          </c:val>
          <c:smooth val="0"/>
        </c:ser>
        <c:axId val="47332004"/>
        <c:axId val="23334853"/>
      </c:lineChart>
      <c:dateAx>
        <c:axId val="4733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333485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334853"/>
        <c:scaling>
          <c:orientation val="minMax"/>
          <c:max val="4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2004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08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 2010 -</a:t>
            </a:r>
          </a:p>
        </c:rich>
      </c:tx>
      <c:layout>
        <c:manualLayout>
          <c:xMode val="factor"/>
          <c:yMode val="factor"/>
          <c:x val="0.00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4155"/>
          <c:w val="0.94425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'[1]Foglio3'!$A$1:$L$1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'[2]Foglio3'!$A$33:$L$33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Foglio2!$B$4</c:f>
              <c:strCache>
                <c:ptCount val="1"/>
                <c:pt idx="0">
                  <c:v>Pioggia   Totale    mm.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Foglio2!$B$5:$B$16</c:f>
              <c:numCache>
                <c:ptCount val="12"/>
                <c:pt idx="0">
                  <c:v>116.80000000000003</c:v>
                </c:pt>
                <c:pt idx="1">
                  <c:v>73</c:v>
                </c:pt>
                <c:pt idx="2">
                  <c:v>69.30000000000001</c:v>
                </c:pt>
                <c:pt idx="3">
                  <c:v>79.2</c:v>
                </c:pt>
                <c:pt idx="4">
                  <c:v>49.10000000000001</c:v>
                </c:pt>
                <c:pt idx="5">
                  <c:v>46.900000000000006</c:v>
                </c:pt>
                <c:pt idx="6">
                  <c:v>119</c:v>
                </c:pt>
                <c:pt idx="7">
                  <c:v>3.6</c:v>
                </c:pt>
                <c:pt idx="8">
                  <c:v>129.89999999999998</c:v>
                </c:pt>
                <c:pt idx="9">
                  <c:v>112.7</c:v>
                </c:pt>
                <c:pt idx="10">
                  <c:v>191.70000000000002</c:v>
                </c:pt>
                <c:pt idx="11">
                  <c:v>58.400000000000006</c:v>
                </c:pt>
              </c:numCache>
            </c:numRef>
          </c:val>
        </c:ser>
        <c:axId val="8687086"/>
        <c:axId val="11074911"/>
      </c:barChart>
      <c:catAx>
        <c:axId val="868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11</xdr:col>
      <xdr:colOff>523875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7625" y="57150"/>
        <a:ext cx="74485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18</xdr:row>
      <xdr:rowOff>0</xdr:rowOff>
    </xdr:from>
    <xdr:to>
      <xdr:col>11</xdr:col>
      <xdr:colOff>447675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57150" y="2914650"/>
        <a:ext cx="73628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WINNT\Profiles\Administrator\Desktop\ANNALE%201999\AGROPOLI%2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FORIO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2">
        <row r="1">
          <cell r="A1" t="str">
            <v>gennaio</v>
          </cell>
          <cell r="B1" t="str">
            <v>febbraio</v>
          </cell>
          <cell r="C1" t="str">
            <v>marzo</v>
          </cell>
          <cell r="D1" t="str">
            <v>aprile</v>
          </cell>
          <cell r="E1" t="str">
            <v>maggio</v>
          </cell>
          <cell r="F1" t="str">
            <v>giugno</v>
          </cell>
          <cell r="G1" t="str">
            <v>luglio</v>
          </cell>
          <cell r="H1" t="str">
            <v>agosto</v>
          </cell>
          <cell r="I1" t="str">
            <v>settembre</v>
          </cell>
          <cell r="J1" t="str">
            <v>ottobre</v>
          </cell>
          <cell r="K1" t="str">
            <v>novembre</v>
          </cell>
          <cell r="L1" t="str">
            <v>dicembre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5"/>
      <sheetName val="Foglio4"/>
      <sheetName val="Foglio2"/>
      <sheetName val="Foglio3"/>
    </sheetNames>
    <sheetDataSet>
      <sheetData sheetId="4"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" sqref="B14"/>
    </sheetView>
  </sheetViews>
  <sheetFormatPr defaultColWidth="9.140625" defaultRowHeight="12.75"/>
  <cols>
    <col min="1" max="1" width="13.7109375" style="0" customWidth="1"/>
    <col min="2" max="2" width="9.421875" style="0" customWidth="1"/>
    <col min="4" max="4" width="10.140625" style="0" bestFit="1" customWidth="1"/>
    <col min="7" max="7" width="10.140625" style="0" bestFit="1" customWidth="1"/>
  </cols>
  <sheetData>
    <row r="1" spans="1:12" ht="12.75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spans="1:12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  <c r="L2" s="42"/>
    </row>
    <row r="3" spans="1:12" ht="20.25">
      <c r="A3" s="39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3"/>
    </row>
    <row r="4" spans="1:12" ht="51">
      <c r="A4" s="4" t="s">
        <v>2</v>
      </c>
      <c r="B4" s="5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5" t="s">
        <v>30</v>
      </c>
      <c r="H4" s="5"/>
      <c r="I4" s="5" t="s">
        <v>31</v>
      </c>
      <c r="J4" s="5" t="s">
        <v>32</v>
      </c>
      <c r="K4" s="5" t="s">
        <v>33</v>
      </c>
      <c r="L4" s="6" t="s">
        <v>34</v>
      </c>
    </row>
    <row r="5" spans="1:12" ht="15">
      <c r="A5" s="7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 t="s">
        <v>36</v>
      </c>
      <c r="B6" s="9">
        <f>AVERAGE(foglio1!$B$5:$B$14)</f>
        <v>7.05</v>
      </c>
      <c r="C6" s="9">
        <f>AVERAGE(foglio1!$C$5:$C$14)</f>
        <v>1.55</v>
      </c>
      <c r="D6" s="9">
        <f>AVERAGE(foglio1!D5:D14)</f>
        <v>4.3</v>
      </c>
      <c r="E6" s="9">
        <f>AVERAGE(foglio1!F5:F14)</f>
        <v>96.6</v>
      </c>
      <c r="F6" s="9">
        <f>AVERAGE(foglio1!G5:G14)</f>
        <v>62.9</v>
      </c>
      <c r="G6" s="9">
        <f>AVERAGE(foglio1!H5:H14)</f>
        <v>79.75</v>
      </c>
      <c r="H6" s="9"/>
      <c r="I6" s="9"/>
      <c r="J6" s="9"/>
      <c r="K6" s="9">
        <f>MIN(foglio1!$C$5:$C$14)</f>
        <v>-2</v>
      </c>
      <c r="L6" s="9">
        <f>MAX(foglio1!$B$5:$B$14)</f>
        <v>11</v>
      </c>
    </row>
    <row r="7" spans="1:12" ht="12.75">
      <c r="A7" s="8" t="s">
        <v>37</v>
      </c>
      <c r="B7" s="9">
        <f>AVERAGE(foglio1!$B$15:$B$24)</f>
        <v>2.7</v>
      </c>
      <c r="C7" s="9">
        <f>AVERAGE(foglio1!$C$15:$C$24)</f>
        <v>-0.6</v>
      </c>
      <c r="D7" s="9">
        <f>AVERAGE(foglio1!D15:D24)</f>
        <v>1.05</v>
      </c>
      <c r="E7" s="9">
        <f>AVERAGE(foglio1!F15:F24)</f>
        <v>96.8</v>
      </c>
      <c r="F7" s="9">
        <f>AVERAGE(foglio1!G15:G24)</f>
        <v>71.4</v>
      </c>
      <c r="G7" s="9">
        <f>AVERAGE(foglio1!H15:H24)</f>
        <v>84.1</v>
      </c>
      <c r="H7" s="9"/>
      <c r="I7" s="9"/>
      <c r="J7" s="9"/>
      <c r="K7" s="9">
        <f>MIN(foglio1!$C$15:$C$24)</f>
        <v>-2</v>
      </c>
      <c r="L7" s="9">
        <f>MAX(foglio1!$B$15:$B$24)</f>
        <v>5</v>
      </c>
    </row>
    <row r="8" spans="1:12" ht="12.75">
      <c r="A8" s="8" t="s">
        <v>38</v>
      </c>
      <c r="B8" s="9">
        <f>AVERAGE(foglio1!$B$25:$B$35)</f>
        <v>2.6363636363636362</v>
      </c>
      <c r="C8" s="9">
        <f>AVERAGE(foglio1!$C$25:$C$35)</f>
        <v>-1.1818181818181819</v>
      </c>
      <c r="D8" s="9">
        <f>AVERAGE(foglio1!D25:D35)</f>
        <v>0.7272727272727273</v>
      </c>
      <c r="E8" s="9">
        <f>AVERAGE(foglio1!F25:F35)</f>
        <v>96.54545454545455</v>
      </c>
      <c r="F8" s="9">
        <f>AVERAGE(foglio1!G25:G35)</f>
        <v>70.72727272727273</v>
      </c>
      <c r="G8" s="9">
        <f>AVERAGE(foglio1!H25:H35)</f>
        <v>83.63636363636364</v>
      </c>
      <c r="H8" s="9"/>
      <c r="I8" s="9"/>
      <c r="J8" s="9"/>
      <c r="K8" s="9">
        <f>MIN(foglio1!$C$25:$C$35)</f>
        <v>-4</v>
      </c>
      <c r="L8" s="9">
        <f>MAX(foglio1!$B$25:$B$35)</f>
        <v>6.5</v>
      </c>
    </row>
    <row r="9" spans="1:12" ht="12.75">
      <c r="A9" s="10" t="s">
        <v>39</v>
      </c>
      <c r="B9" s="11">
        <f>AVERAGE(foglio1!$B$5:$B$35)</f>
        <v>4.080645161290323</v>
      </c>
      <c r="C9" s="11">
        <f>AVERAGE(foglio1!$C$5:$C$35)</f>
        <v>-0.11290322580645161</v>
      </c>
      <c r="D9" s="11">
        <f>AVERAGE(foglio1!D5:D35)</f>
        <v>1.9838709677419355</v>
      </c>
      <c r="E9" s="11">
        <f>AVERAGE(foglio1!F5:F35)</f>
        <v>96.64516129032258</v>
      </c>
      <c r="F9" s="11">
        <f>AVERAGE(foglio1!G5:G35)</f>
        <v>68.41935483870968</v>
      </c>
      <c r="G9" s="11">
        <f>AVERAGE(foglio1!H5:H35)</f>
        <v>82.53225806451613</v>
      </c>
      <c r="H9" s="11"/>
      <c r="I9" s="11"/>
      <c r="J9" s="11"/>
      <c r="K9" s="11">
        <f>MIN(foglio1!$C$5:$C$35)</f>
        <v>-4</v>
      </c>
      <c r="L9" s="11">
        <f>MAX(foglio1!$B$5:$B$35)</f>
        <v>11</v>
      </c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0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" t="s">
        <v>36</v>
      </c>
      <c r="B12" s="9">
        <f>AVERAGE(foglio1!$B36:$B45)</f>
        <v>4.3</v>
      </c>
      <c r="C12" s="9">
        <f>AVERAGE(foglio1!$C36:$C45)</f>
        <v>-1.85</v>
      </c>
      <c r="D12" s="9">
        <f>AVERAGE(foglio1!D36:D45)</f>
        <v>1.225</v>
      </c>
      <c r="E12" s="9">
        <f>AVERAGE(foglio1!F36:F45)</f>
        <v>91.5</v>
      </c>
      <c r="F12" s="9">
        <f>AVERAGE(foglio1!G36:G45)</f>
        <v>64.1</v>
      </c>
      <c r="G12" s="9">
        <f>AVERAGE(foglio1!H36:H45)</f>
        <v>77.8</v>
      </c>
      <c r="H12" s="9"/>
      <c r="I12" s="9"/>
      <c r="J12" s="9"/>
      <c r="K12" s="9">
        <f>MIN(foglio1!$C36:$C45)</f>
        <v>-7</v>
      </c>
      <c r="L12" s="9">
        <f>MAX(foglio1!$B36:$B45)</f>
        <v>8</v>
      </c>
    </row>
    <row r="13" spans="1:12" ht="12.75">
      <c r="A13" s="8" t="s">
        <v>37</v>
      </c>
      <c r="B13" s="9">
        <f>AVERAGE(foglio1!$B46:$B55)</f>
        <v>7.45</v>
      </c>
      <c r="C13" s="9">
        <f>AVERAGE(foglio1!$C46:$C55)</f>
        <v>1</v>
      </c>
      <c r="D13" s="9">
        <f>AVERAGE(foglio1!D46:D55)</f>
        <v>4.225</v>
      </c>
      <c r="E13" s="9">
        <f>AVERAGE(foglio1!F46:F55)</f>
        <v>99.2</v>
      </c>
      <c r="F13" s="9">
        <f>AVERAGE(foglio1!G46:G55)</f>
        <v>63.9</v>
      </c>
      <c r="G13" s="9">
        <f>AVERAGE(foglio1!H46:H55)</f>
        <v>81.55</v>
      </c>
      <c r="H13" s="9"/>
      <c r="I13" s="9"/>
      <c r="J13" s="9"/>
      <c r="K13" s="9">
        <f>MIN(foglio1!$C46:$C55)</f>
        <v>-4.5</v>
      </c>
      <c r="L13" s="9">
        <f>MAX(foglio1!$B46:$B55)</f>
        <v>12.5</v>
      </c>
    </row>
    <row r="14" spans="1:12" ht="12.75">
      <c r="A14" s="8" t="s">
        <v>38</v>
      </c>
      <c r="B14" s="9">
        <f>AVERAGE(foglio1!$B56:$B64)</f>
        <v>11.833333333333334</v>
      </c>
      <c r="C14" s="9">
        <f>AVERAGE(foglio1!$C56:$C64)</f>
        <v>4.111111111111111</v>
      </c>
      <c r="D14" s="9">
        <f>AVERAGE(foglio1!D56:D64)</f>
        <v>7.972222222222222</v>
      </c>
      <c r="E14" s="9">
        <f>AVERAGE(foglio1!F56:F64)</f>
        <v>97.33333333333333</v>
      </c>
      <c r="F14" s="9">
        <f>AVERAGE(foglio1!G56:G64)</f>
        <v>56.111111111111114</v>
      </c>
      <c r="G14" s="9">
        <f>AVERAGE(foglio1!H56:H64)</f>
        <v>76.72222222222223</v>
      </c>
      <c r="H14" s="9"/>
      <c r="I14" s="9"/>
      <c r="J14" s="9"/>
      <c r="K14" s="9">
        <f>MIN(foglio1!$C56:$C64)</f>
        <v>1</v>
      </c>
      <c r="L14" s="9">
        <f>MAX(foglio1!$B56:$B64)</f>
        <v>18</v>
      </c>
    </row>
    <row r="15" spans="1:12" ht="12.75">
      <c r="A15" s="10" t="s">
        <v>39</v>
      </c>
      <c r="B15" s="11">
        <f>AVERAGE(foglio1!$B36:$B64)</f>
        <v>7.724137931034483</v>
      </c>
      <c r="C15" s="11">
        <f>AVERAGE(foglio1!$C36:$C64)</f>
        <v>0.9827586206896551</v>
      </c>
      <c r="D15" s="11">
        <f>AVERAGE(foglio1!D36:D64)</f>
        <v>4.353448275862069</v>
      </c>
      <c r="E15" s="11">
        <f>AVERAGE(foglio1!F36:F64)</f>
        <v>95.96551724137932</v>
      </c>
      <c r="F15" s="11">
        <f>AVERAGE(foglio1!G36:G64)</f>
        <v>61.55172413793103</v>
      </c>
      <c r="G15" s="11">
        <f>AVERAGE(foglio1!H36:H64)</f>
        <v>78.75862068965517</v>
      </c>
      <c r="H15" s="11"/>
      <c r="I15" s="11"/>
      <c r="J15" s="11"/>
      <c r="K15" s="11">
        <f>MIN(foglio1!$C36:$C64)</f>
        <v>-7</v>
      </c>
      <c r="L15" s="11">
        <f>MAX(foglio1!$B36:$B64)</f>
        <v>18</v>
      </c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10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 t="s">
        <v>36</v>
      </c>
      <c r="B18" s="9">
        <f>AVERAGE(foglio1!$B65:$B74)</f>
        <v>6.7</v>
      </c>
      <c r="C18" s="9">
        <f>AVERAGE(foglio1!$C65:$C74)</f>
        <v>-0.6</v>
      </c>
      <c r="D18" s="9">
        <f>AVERAGE(foglio1!D65:D74)</f>
        <v>3.05</v>
      </c>
      <c r="E18" s="9">
        <f>AVERAGE(foglio1!F65:F74)</f>
        <v>95.5</v>
      </c>
      <c r="F18" s="9">
        <f>AVERAGE(foglio1!G65:G74)</f>
        <v>60.9</v>
      </c>
      <c r="G18" s="9">
        <f>AVERAGE(foglio1!H65:H74)</f>
        <v>78.2</v>
      </c>
      <c r="H18" s="9"/>
      <c r="I18" s="9"/>
      <c r="J18" s="9"/>
      <c r="K18" s="9">
        <f>MIN(foglio1!$C65:$C74)</f>
        <v>-4</v>
      </c>
      <c r="L18" s="9">
        <f>MAX(foglio1!$B65:$B74)</f>
        <v>13.5</v>
      </c>
    </row>
    <row r="19" spans="1:12" ht="12.75">
      <c r="A19" s="8" t="s">
        <v>37</v>
      </c>
      <c r="B19" s="9">
        <f>AVERAGE(foglio1!$B75:$B84)</f>
        <v>10.9</v>
      </c>
      <c r="C19" s="9">
        <f>AVERAGE(foglio1!$C75:$C84)</f>
        <v>0.25</v>
      </c>
      <c r="D19" s="9">
        <f>AVERAGE(foglio1!D75:D84)</f>
        <v>5.575</v>
      </c>
      <c r="E19" s="9">
        <f>AVERAGE(foglio1!F75:F84)</f>
        <v>89.8</v>
      </c>
      <c r="F19" s="9">
        <f>AVERAGE(foglio1!G75:G84)</f>
        <v>35.9</v>
      </c>
      <c r="G19" s="9">
        <f>AVERAGE(foglio1!H75:H84)</f>
        <v>62.85</v>
      </c>
      <c r="H19" s="9"/>
      <c r="I19" s="9"/>
      <c r="J19" s="9"/>
      <c r="K19" s="9">
        <f>MIN(foglio1!$C75:$C84)</f>
        <v>-4</v>
      </c>
      <c r="L19" s="9">
        <f>MAX(foglio1!$B75:$B84)</f>
        <v>16</v>
      </c>
    </row>
    <row r="20" spans="1:12" ht="12.75">
      <c r="A20" s="8" t="s">
        <v>38</v>
      </c>
      <c r="B20" s="9">
        <f>AVERAGE(foglio1!$B85:$B95)</f>
        <v>15.5</v>
      </c>
      <c r="C20" s="9">
        <f>AVERAGE(foglio1!$C85:$C95)</f>
        <v>5.818181818181818</v>
      </c>
      <c r="D20" s="9">
        <f>AVERAGE(foglio1!D85:D95)</f>
        <v>9.659090909090908</v>
      </c>
      <c r="E20" s="9">
        <f>AVERAGE(foglio1!F85:F95)</f>
        <v>97.63636363636364</v>
      </c>
      <c r="F20" s="9">
        <f>AVERAGE(foglio1!G85:G95)</f>
        <v>48.36363636363637</v>
      </c>
      <c r="G20" s="9">
        <f>AVERAGE(foglio1!H85:H95)</f>
        <v>73</v>
      </c>
      <c r="H20" s="9"/>
      <c r="I20" s="9"/>
      <c r="J20" s="9"/>
      <c r="K20" s="9">
        <f>MIN(foglio1!$C85:$C95)</f>
        <v>3</v>
      </c>
      <c r="L20" s="9">
        <f>MAX(foglio1!$B85:$B95)</f>
        <v>21</v>
      </c>
    </row>
    <row r="21" spans="1:12" ht="12.75">
      <c r="A21" s="10" t="s">
        <v>39</v>
      </c>
      <c r="B21" s="11">
        <f>AVERAGE(foglio1!$B65:$B95)</f>
        <v>11.17741935483871</v>
      </c>
      <c r="C21" s="11">
        <f>AVERAGE(foglio1!$C65:$C95)</f>
        <v>1.9516129032258065</v>
      </c>
      <c r="D21" s="11">
        <f>AVERAGE(foglio1!D65:D95)</f>
        <v>6.209677419354839</v>
      </c>
      <c r="E21" s="11">
        <f>AVERAGE(foglio1!F65:F95)</f>
        <v>94.41935483870968</v>
      </c>
      <c r="F21" s="11">
        <f>AVERAGE(foglio1!G65:G95)</f>
        <v>48.38709677419355</v>
      </c>
      <c r="G21" s="11">
        <f>AVERAGE(foglio1!H65:H95)</f>
        <v>71.40322580645162</v>
      </c>
      <c r="H21" s="11"/>
      <c r="I21" s="11"/>
      <c r="J21" s="11"/>
      <c r="K21" s="11">
        <f>MIN(foglio1!$C65:$C95)</f>
        <v>-4</v>
      </c>
      <c r="L21" s="11">
        <f>MAX(foglio1!$B65:$B95)</f>
        <v>21</v>
      </c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10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8" t="s">
        <v>36</v>
      </c>
      <c r="B24" s="9">
        <f>AVERAGE(foglio1!$B96:$B105)</f>
        <v>14.6</v>
      </c>
      <c r="C24" s="9">
        <f>AVERAGE(foglio1!$C96:$C105)</f>
        <v>1.9</v>
      </c>
      <c r="D24" s="9">
        <f>AVERAGE(foglio1!D96:D105)</f>
        <v>8.25</v>
      </c>
      <c r="E24" s="9">
        <f>AVERAGE(foglio1!F96:F105)</f>
        <v>94.9</v>
      </c>
      <c r="F24" s="9">
        <f>AVERAGE(foglio1!G96:G105)</f>
        <v>43.5</v>
      </c>
      <c r="G24" s="9">
        <f>AVERAGE(foglio1!H96:H105)</f>
        <v>69.2</v>
      </c>
      <c r="H24" s="9"/>
      <c r="I24" s="9"/>
      <c r="J24" s="9"/>
      <c r="K24" s="9">
        <f>MIN(foglio1!$C96:$C105)</f>
        <v>0</v>
      </c>
      <c r="L24" s="9">
        <f>MAX(foglio1!$B96:$B105)</f>
        <v>18</v>
      </c>
    </row>
    <row r="25" spans="1:12" ht="12.75">
      <c r="A25" s="8" t="s">
        <v>37</v>
      </c>
      <c r="B25" s="9">
        <f>AVERAGE(foglio1!$B106:$B115)</f>
        <v>15.6</v>
      </c>
      <c r="C25" s="9">
        <f>AVERAGE(foglio1!$C106:$C115)</f>
        <v>5.55</v>
      </c>
      <c r="D25" s="9">
        <f>AVERAGE(foglio1!D106:D115)</f>
        <v>10.575</v>
      </c>
      <c r="E25" s="9">
        <f>AVERAGE(foglio1!F106:F115)</f>
        <v>99</v>
      </c>
      <c r="F25" s="9">
        <f>AVERAGE(foglio1!G106:G115)</f>
        <v>63.4</v>
      </c>
      <c r="G25" s="9">
        <f>AVERAGE(foglio1!H106:H115)</f>
        <v>81.2</v>
      </c>
      <c r="H25" s="9"/>
      <c r="I25" s="9"/>
      <c r="J25" s="9"/>
      <c r="K25" s="9">
        <f>MIN(foglio1!$C106:$C115)</f>
        <v>3.5</v>
      </c>
      <c r="L25" s="9">
        <f>MAX(foglio1!$B106:$B115)</f>
        <v>23.5</v>
      </c>
    </row>
    <row r="26" spans="1:12" ht="12.75">
      <c r="A26" s="8" t="s">
        <v>38</v>
      </c>
      <c r="B26" s="9">
        <f>AVERAGE(foglio1!$B116:$B125)</f>
        <v>21.8</v>
      </c>
      <c r="C26" s="9">
        <f>AVERAGE(foglio1!$C116:$C125)</f>
        <v>6.6</v>
      </c>
      <c r="D26" s="9">
        <f>AVERAGE(foglio1!D116:D125)</f>
        <v>14.2</v>
      </c>
      <c r="E26" s="9">
        <f>AVERAGE(foglio1!F116:F125)</f>
        <v>94.7</v>
      </c>
      <c r="F26" s="9">
        <f>AVERAGE(foglio1!G116:G125)</f>
        <v>46.5</v>
      </c>
      <c r="G26" s="9">
        <f>AVERAGE(foglio1!H116:H125)</f>
        <v>70.6</v>
      </c>
      <c r="H26" s="9"/>
      <c r="I26" s="9"/>
      <c r="J26" s="9"/>
      <c r="K26" s="9">
        <f>MIN(foglio1!$C116:$C125)</f>
        <v>4.5</v>
      </c>
      <c r="L26" s="9">
        <f>MAX(foglio1!$B116:$B125)</f>
        <v>29</v>
      </c>
    </row>
    <row r="27" spans="1:12" ht="12.75">
      <c r="A27" s="10" t="s">
        <v>39</v>
      </c>
      <c r="B27" s="11">
        <f>AVERAGE(foglio1!$B96:$B125)</f>
        <v>17.333333333333332</v>
      </c>
      <c r="C27" s="11">
        <f>AVERAGE(foglio1!$C96:$C125)</f>
        <v>4.683333333333334</v>
      </c>
      <c r="D27" s="11">
        <f>AVERAGE(foglio1!D96:D125)</f>
        <v>11.008333333333333</v>
      </c>
      <c r="E27" s="11">
        <f>AVERAGE(foglio1!F96:F125)</f>
        <v>96.2</v>
      </c>
      <c r="F27" s="11">
        <f>AVERAGE(foglio1!G96:G125)</f>
        <v>51.13333333333333</v>
      </c>
      <c r="G27" s="11">
        <f>AVERAGE(foglio1!H96:H125)</f>
        <v>73.66666666666667</v>
      </c>
      <c r="H27" s="11"/>
      <c r="I27" s="11"/>
      <c r="J27" s="11"/>
      <c r="K27" s="11">
        <f>MIN(foglio1!$C96:$C125)</f>
        <v>0</v>
      </c>
      <c r="L27" s="11">
        <f>MAX(foglio1!$B96:$B125)</f>
        <v>29</v>
      </c>
    </row>
    <row r="28" spans="1:12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0" t="s">
        <v>15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 t="s">
        <v>36</v>
      </c>
      <c r="B30" s="9">
        <f>AVERAGE(foglio1!$B126:$B135)</f>
        <v>22</v>
      </c>
      <c r="C30" s="9">
        <f>AVERAGE(foglio1!$C126:$C135)</f>
        <v>7.95</v>
      </c>
      <c r="D30" s="9">
        <f>AVERAGE(foglio1!D126:D135)</f>
        <v>14.975</v>
      </c>
      <c r="E30" s="9">
        <f>AVERAGE(foglio1!F126:F135)</f>
        <v>92.9</v>
      </c>
      <c r="F30" s="9">
        <f>AVERAGE(foglio1!G126:G135)</f>
        <v>41.7</v>
      </c>
      <c r="G30" s="9">
        <f>AVERAGE(foglio1!H126:H135)</f>
        <v>67.3</v>
      </c>
      <c r="H30" s="8"/>
      <c r="I30" s="9"/>
      <c r="J30" s="9"/>
      <c r="K30" s="9">
        <f>MIN(foglio1!$C126:$C135)</f>
        <v>5</v>
      </c>
      <c r="L30" s="9">
        <f>MAX(foglio1!$B126:$B135)</f>
        <v>27</v>
      </c>
    </row>
    <row r="31" spans="1:12" ht="12.75">
      <c r="A31" s="8" t="s">
        <v>37</v>
      </c>
      <c r="B31" s="9">
        <f>AVERAGE(foglio1!$B136:$B145)</f>
        <v>18.25</v>
      </c>
      <c r="C31" s="9">
        <f>AVERAGE(foglio1!$C136:$C145)</f>
        <v>7.2</v>
      </c>
      <c r="D31" s="9">
        <f>AVERAGE(foglio1!D136:D145)</f>
        <v>12.725</v>
      </c>
      <c r="E31" s="9">
        <f>AVERAGE(foglio1!F136:F145)</f>
        <v>99</v>
      </c>
      <c r="F31" s="9">
        <f>AVERAGE(foglio1!G136:G145)</f>
        <v>50.3</v>
      </c>
      <c r="G31" s="9">
        <f>AVERAGE(foglio1!H136:H145)</f>
        <v>74.65</v>
      </c>
      <c r="H31" s="8"/>
      <c r="I31" s="9"/>
      <c r="J31" s="9"/>
      <c r="K31" s="9">
        <f>MIN(foglio1!$C136:$C145)</f>
        <v>6</v>
      </c>
      <c r="L31" s="9">
        <f>MAX(foglio1!$B136:$B145)</f>
        <v>28</v>
      </c>
    </row>
    <row r="32" spans="1:12" ht="12.75">
      <c r="A32" s="8" t="s">
        <v>38</v>
      </c>
      <c r="B32" s="9">
        <f>AVERAGE(foglio1!$B146:$B156)</f>
        <v>25.90909090909091</v>
      </c>
      <c r="C32" s="9">
        <f>AVERAGE(foglio1!$C146:$C156)</f>
        <v>9.545454545454545</v>
      </c>
      <c r="D32" s="9">
        <f>AVERAGE(foglio1!D146:D156)</f>
        <v>17.727272727272727</v>
      </c>
      <c r="E32" s="9">
        <f>AVERAGE(foglio1!F146:F156)</f>
        <v>96.63636363636364</v>
      </c>
      <c r="F32" s="9">
        <f>AVERAGE(foglio1!G146:G156)</f>
        <v>43.09090909090909</v>
      </c>
      <c r="G32" s="9">
        <f>AVERAGE(foglio1!H146:H156)</f>
        <v>69.86363636363636</v>
      </c>
      <c r="H32" s="8"/>
      <c r="I32" s="9"/>
      <c r="J32" s="9"/>
      <c r="K32" s="9">
        <f>MIN(foglio1!$C146:$C156)</f>
        <v>6</v>
      </c>
      <c r="L32" s="9">
        <f>MAX(foglio1!$B146:$B156)</f>
        <v>31</v>
      </c>
    </row>
    <row r="33" spans="1:12" ht="12.75">
      <c r="A33" s="10" t="s">
        <v>39</v>
      </c>
      <c r="B33" s="11">
        <f>AVERAGE(foglio1!$B126:$B156)</f>
        <v>22.177419354838708</v>
      </c>
      <c r="C33" s="11">
        <f>AVERAGE(foglio1!$C126:$C156)</f>
        <v>8.274193548387096</v>
      </c>
      <c r="D33" s="11">
        <f>AVERAGE(foglio1!D126:D156)</f>
        <v>15.225806451612904</v>
      </c>
      <c r="E33" s="11">
        <f>AVERAGE(foglio1!F126:F156)</f>
        <v>96.19354838709677</v>
      </c>
      <c r="F33" s="11">
        <f>AVERAGE(foglio1!G126:G156)</f>
        <v>44.96774193548387</v>
      </c>
      <c r="G33" s="11">
        <f>AVERAGE(foglio1!H126:H156)</f>
        <v>70.58064516129032</v>
      </c>
      <c r="H33" s="10"/>
      <c r="I33" s="11"/>
      <c r="J33" s="11"/>
      <c r="K33" s="11">
        <f>MIN(foglio1!$C126:$C156)</f>
        <v>5</v>
      </c>
      <c r="L33" s="11">
        <f>MAX(foglio1!$B126:$B156)</f>
        <v>31</v>
      </c>
    </row>
    <row r="34" spans="1:12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ht="12.75">
      <c r="A35" s="10" t="s">
        <v>16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ht="12.75">
      <c r="A36" s="8" t="s">
        <v>36</v>
      </c>
      <c r="B36" s="9">
        <f>AVERAGE(foglio1!$B157:$B166)</f>
        <v>29.05</v>
      </c>
      <c r="C36" s="9">
        <f>AVERAGE(foglio1!$C157:$C166)</f>
        <v>11.1</v>
      </c>
      <c r="D36" s="9">
        <f>AVERAGE(foglio1!D157:D166)</f>
        <v>20.075</v>
      </c>
      <c r="E36" s="9">
        <f>AVERAGE(foglio1!F157:F166)</f>
        <v>98.7</v>
      </c>
      <c r="F36" s="9">
        <f>AVERAGE(foglio1!G157:G166)</f>
        <v>43.3</v>
      </c>
      <c r="G36" s="9">
        <f>AVERAGE(foglio1!H157:H166)</f>
        <v>71</v>
      </c>
      <c r="H36" s="8"/>
      <c r="I36" s="9"/>
      <c r="J36" s="9"/>
      <c r="K36" s="9">
        <f>MIN(foglio1!$C157:$C166)</f>
        <v>7</v>
      </c>
      <c r="L36" s="9">
        <f>MAX(foglio1!$B157:$B166)</f>
        <v>37</v>
      </c>
    </row>
    <row r="37" spans="1:12" ht="12.75">
      <c r="A37" s="8" t="s">
        <v>37</v>
      </c>
      <c r="B37" s="9">
        <f>AVERAGE(foglio1!$B167:$B176)</f>
        <v>27.7</v>
      </c>
      <c r="C37" s="9">
        <f>AVERAGE(foglio1!$C167:$C176)</f>
        <v>14.95</v>
      </c>
      <c r="D37" s="9">
        <f>AVERAGE(foglio1!D167:D176)</f>
        <v>21.325</v>
      </c>
      <c r="E37" s="9">
        <f>AVERAGE(foglio1!F167:F176)</f>
        <v>95.4</v>
      </c>
      <c r="F37" s="9">
        <f>AVERAGE(foglio1!G167:G176)</f>
        <v>41.6</v>
      </c>
      <c r="G37" s="9">
        <f>AVERAGE(foglio1!H167:H176)</f>
        <v>68.5</v>
      </c>
      <c r="H37" s="8"/>
      <c r="I37" s="9"/>
      <c r="J37" s="9"/>
      <c r="K37" s="9">
        <f>MIN(foglio1!$C167:$C176)</f>
        <v>8.5</v>
      </c>
      <c r="L37" s="9">
        <f>MAX(foglio1!$B167:$B176)</f>
        <v>38</v>
      </c>
    </row>
    <row r="38" spans="1:12" ht="12.75">
      <c r="A38" s="8" t="s">
        <v>38</v>
      </c>
      <c r="B38" s="9">
        <f>AVERAGE(foglio1!$B177:$B186)</f>
        <v>21.75</v>
      </c>
      <c r="C38" s="9">
        <f>AVERAGE(foglio1!$C177:$C186)</f>
        <v>11.45</v>
      </c>
      <c r="D38" s="9">
        <f>AVERAGE(foglio1!D177:D186)</f>
        <v>16.6</v>
      </c>
      <c r="E38" s="9">
        <f>AVERAGE(foglio1!F177:F186)</f>
        <v>92.9</v>
      </c>
      <c r="F38" s="9">
        <f>AVERAGE(foglio1!G177:G186)</f>
        <v>44.5</v>
      </c>
      <c r="G38" s="9">
        <f>AVERAGE(foglio1!H177:H186)</f>
        <v>68.7</v>
      </c>
      <c r="H38" s="8"/>
      <c r="I38" s="9"/>
      <c r="J38" s="9"/>
      <c r="K38" s="9">
        <f>MIN(foglio1!$C177:$C186)</f>
        <v>8</v>
      </c>
      <c r="L38" s="9">
        <f>MAX(foglio1!$B177:$B186)</f>
        <v>27.5</v>
      </c>
    </row>
    <row r="39" spans="1:12" ht="12.75">
      <c r="A39" s="10" t="s">
        <v>39</v>
      </c>
      <c r="B39" s="11">
        <f>AVERAGE(foglio1!$B157:$B186)</f>
        <v>26.166666666666668</v>
      </c>
      <c r="C39" s="11">
        <f>AVERAGE(foglio1!$C157:$C186)</f>
        <v>12.5</v>
      </c>
      <c r="D39" s="11">
        <f>AVERAGE(foglio1!D157:D186)</f>
        <v>19.333333333333332</v>
      </c>
      <c r="E39" s="11">
        <f>AVERAGE(foglio1!F157:F186)</f>
        <v>95.66666666666667</v>
      </c>
      <c r="F39" s="11">
        <f>AVERAGE(foglio1!G157:G186)</f>
        <v>43.13333333333333</v>
      </c>
      <c r="G39" s="11">
        <f>AVERAGE(foglio1!H157:H186)</f>
        <v>69.4</v>
      </c>
      <c r="H39" s="10"/>
      <c r="I39" s="11"/>
      <c r="J39" s="11"/>
      <c r="K39" s="11">
        <f>MIN(foglio1!$C157:$C186)</f>
        <v>7</v>
      </c>
      <c r="L39" s="11">
        <f>MAX(foglio1!$B157:$B186)</f>
        <v>38</v>
      </c>
    </row>
    <row r="40" spans="1:12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12.75">
      <c r="A41" s="10" t="s">
        <v>17</v>
      </c>
      <c r="B41" s="9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ht="12.75">
      <c r="A42" s="8" t="s">
        <v>36</v>
      </c>
      <c r="B42" s="9">
        <f>AVERAGE(foglio1!$B187:$B196)</f>
        <v>27.9</v>
      </c>
      <c r="C42" s="9">
        <f>AVERAGE(foglio1!$C187:$C196)</f>
        <v>15.1</v>
      </c>
      <c r="D42" s="9">
        <f>AVERAGE(foglio1!D187:D196)</f>
        <v>21.5</v>
      </c>
      <c r="E42" s="9">
        <f>AVERAGE(foglio1!F187:F196)</f>
        <v>89.4</v>
      </c>
      <c r="F42" s="9">
        <f>AVERAGE(foglio1!G187:G196)</f>
        <v>33.9</v>
      </c>
      <c r="G42" s="9">
        <f>AVERAGE(foglio1!H187:H196)</f>
        <v>61.65</v>
      </c>
      <c r="H42" s="8"/>
      <c r="I42" s="9"/>
      <c r="J42" s="9"/>
      <c r="K42" s="9">
        <f>MIN(foglio1!$C187:$C196)</f>
        <v>12</v>
      </c>
      <c r="L42" s="9">
        <f>MAX(foglio1!$B187:$B196)</f>
        <v>31</v>
      </c>
    </row>
    <row r="43" spans="1:12" ht="12.75">
      <c r="A43" s="8" t="s">
        <v>37</v>
      </c>
      <c r="B43" s="9">
        <f>AVERAGE(foglio1!$B197:$B206)</f>
        <v>32.15</v>
      </c>
      <c r="C43" s="9">
        <f>AVERAGE(foglio1!$C197:$C206)</f>
        <v>17.7</v>
      </c>
      <c r="D43" s="9">
        <f>AVERAGE(foglio1!D197:D206)</f>
        <v>24.925</v>
      </c>
      <c r="E43" s="9">
        <f>AVERAGE(foglio1!F197:F206)</f>
        <v>97.3</v>
      </c>
      <c r="F43" s="9">
        <f>AVERAGE(foglio1!G197:G206)</f>
        <v>35.4</v>
      </c>
      <c r="G43" s="9">
        <f>AVERAGE(foglio1!H197:H206)</f>
        <v>66.35</v>
      </c>
      <c r="H43" s="8"/>
      <c r="I43" s="9"/>
      <c r="J43" s="9"/>
      <c r="K43" s="9">
        <f>MIN(foglio1!$C197:$C206)</f>
        <v>15</v>
      </c>
      <c r="L43" s="9">
        <f>MAX(foglio1!$B197:$B206)</f>
        <v>36</v>
      </c>
    </row>
    <row r="44" spans="1:12" ht="12.75">
      <c r="A44" s="8" t="s">
        <v>38</v>
      </c>
      <c r="B44" s="9">
        <f>AVERAGE(foglio1!$B207:$B217)</f>
        <v>25.681818181818183</v>
      </c>
      <c r="C44" s="9">
        <f>AVERAGE(foglio1!$C207:$C217)</f>
        <v>13.318181818181818</v>
      </c>
      <c r="D44" s="9">
        <f>AVERAGE(foglio1!D207:D217)</f>
        <v>19.5</v>
      </c>
      <c r="E44" s="9">
        <f>AVERAGE(foglio1!F207:F217)</f>
        <v>97.36363636363636</v>
      </c>
      <c r="F44" s="9">
        <f>AVERAGE(foglio1!G207:G217)</f>
        <v>37.45454545454545</v>
      </c>
      <c r="G44" s="9">
        <f>AVERAGE(foglio1!H207:H217)</f>
        <v>67.4090909090909</v>
      </c>
      <c r="H44" s="8"/>
      <c r="I44" s="9"/>
      <c r="J44" s="9"/>
      <c r="K44" s="9">
        <f>MIN(foglio1!$C207:$C217)</f>
        <v>11</v>
      </c>
      <c r="L44" s="9">
        <f>MAX(foglio1!$B207:$B217)</f>
        <v>33</v>
      </c>
    </row>
    <row r="45" spans="1:12" ht="12.75">
      <c r="A45" s="10" t="s">
        <v>39</v>
      </c>
      <c r="B45" s="11">
        <f>AVERAGE(foglio1!$B187:$B217)</f>
        <v>28.483870967741936</v>
      </c>
      <c r="C45" s="11">
        <f>AVERAGE(foglio1!$C187:$C217)</f>
        <v>15.306451612903226</v>
      </c>
      <c r="D45" s="11">
        <f>AVERAGE(foglio1!D187:D217)</f>
        <v>21.89516129032258</v>
      </c>
      <c r="E45" s="11">
        <f>AVERAGE(foglio1!F187:F217)</f>
        <v>94.7741935483871</v>
      </c>
      <c r="F45" s="11">
        <f>AVERAGE(foglio1!G187:G217)</f>
        <v>35.645161290322584</v>
      </c>
      <c r="G45" s="11">
        <f>AVERAGE(foglio1!H187:H217)</f>
        <v>65.20967741935483</v>
      </c>
      <c r="H45" s="10"/>
      <c r="I45" s="11"/>
      <c r="J45" s="11"/>
      <c r="K45" s="11">
        <f>MIN(foglio1!$C187:$C217)</f>
        <v>11</v>
      </c>
      <c r="L45" s="11">
        <f>MAX(foglio1!$B187:$B217)</f>
        <v>36</v>
      </c>
    </row>
    <row r="46" spans="1:12" ht="12.7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10" t="s">
        <v>18</v>
      </c>
      <c r="B47" s="9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2.75">
      <c r="A48" s="8" t="s">
        <v>36</v>
      </c>
      <c r="B48" s="9">
        <f>AVERAGE(foglio1!$B218:$B227)</f>
        <v>27.05</v>
      </c>
      <c r="C48" s="9">
        <f>AVERAGE(foglio1!$C218:$C227)</f>
        <v>15.25</v>
      </c>
      <c r="D48" s="9">
        <f>AVERAGE(foglio1!D218:D227)</f>
        <v>21.15</v>
      </c>
      <c r="E48" s="9">
        <f>AVERAGE(foglio1!F218:F227)</f>
        <v>96.2</v>
      </c>
      <c r="F48" s="9">
        <f>AVERAGE(foglio1!G218:G227)</f>
        <v>37.6</v>
      </c>
      <c r="G48" s="9">
        <f>AVERAGE(foglio1!H218:H227)</f>
        <v>66.9</v>
      </c>
      <c r="H48" s="8"/>
      <c r="I48" s="9"/>
      <c r="J48" s="9"/>
      <c r="K48" s="9">
        <f>MIN(foglio1!$C218:$C227)</f>
        <v>12.5</v>
      </c>
      <c r="L48" s="9">
        <f>MAX(foglio1!$B218:$B227)</f>
        <v>29.5</v>
      </c>
    </row>
    <row r="49" spans="1:12" ht="12.75">
      <c r="A49" s="8" t="s">
        <v>37</v>
      </c>
      <c r="B49" s="9">
        <f>AVERAGE(foglio1!$B228:$B237)</f>
        <v>29.4</v>
      </c>
      <c r="C49" s="9">
        <f>AVERAGE(foglio1!$C228:$C237)</f>
        <v>17</v>
      </c>
      <c r="D49" s="9">
        <f>AVERAGE(foglio1!D228:D237)</f>
        <v>23.2</v>
      </c>
      <c r="E49" s="9">
        <f>AVERAGE(foglio1!F228:F237)</f>
        <v>89.4</v>
      </c>
      <c r="F49" s="9">
        <f>AVERAGE(foglio1!G228:G237)</f>
        <v>35.6</v>
      </c>
      <c r="G49" s="9">
        <f>AVERAGE(foglio1!H228:H237)</f>
        <v>62.5</v>
      </c>
      <c r="H49" s="8"/>
      <c r="I49" s="9"/>
      <c r="J49" s="9"/>
      <c r="K49" s="9">
        <f>MIN(foglio1!$C228:$C237)</f>
        <v>12</v>
      </c>
      <c r="L49" s="9">
        <f>MAX(foglio1!$B228:$B237)</f>
        <v>32</v>
      </c>
    </row>
    <row r="50" spans="1:12" ht="12.75">
      <c r="A50" s="8" t="s">
        <v>38</v>
      </c>
      <c r="B50" s="9">
        <f>AVERAGE(foglio1!$B238:$B248)</f>
        <v>25.454545454545453</v>
      </c>
      <c r="C50" s="9">
        <f>AVERAGE(foglio1!$C238:$C248)</f>
        <v>15.681818181818182</v>
      </c>
      <c r="D50" s="9">
        <f>AVERAGE(foglio1!D238:D248)</f>
        <v>20.568181818181817</v>
      </c>
      <c r="E50" s="9">
        <f>AVERAGE(foglio1!F238:F248)</f>
        <v>88.63636363636364</v>
      </c>
      <c r="F50" s="9">
        <f>AVERAGE(foglio1!G238:G248)</f>
        <v>42.90909090909091</v>
      </c>
      <c r="G50" s="9">
        <f>AVERAGE(foglio1!H238:H248)</f>
        <v>65.77272727272727</v>
      </c>
      <c r="H50" s="8"/>
      <c r="I50" s="9"/>
      <c r="J50" s="9"/>
      <c r="K50" s="9">
        <f>MIN(foglio1!$C238:$C248)</f>
        <v>9</v>
      </c>
      <c r="L50" s="9">
        <f>MAX(foglio1!$B238:$B248)</f>
        <v>28</v>
      </c>
    </row>
    <row r="51" spans="1:12" ht="12.75">
      <c r="A51" s="10" t="s">
        <v>39</v>
      </c>
      <c r="B51" s="11">
        <f>AVERAGE(foglio1!$B218:$B248)</f>
        <v>27.241935483870968</v>
      </c>
      <c r="C51" s="11">
        <f>AVERAGE(foglio1!$C218:$C248)</f>
        <v>15.96774193548387</v>
      </c>
      <c r="D51" s="11">
        <f>AVERAGE(foglio1!D218:D248)</f>
        <v>21.60483870967742</v>
      </c>
      <c r="E51" s="11">
        <f>AVERAGE(foglio1!F218:F248)</f>
        <v>91.3225806451613</v>
      </c>
      <c r="F51" s="11">
        <f>AVERAGE(foglio1!G218:G248)</f>
        <v>38.83870967741935</v>
      </c>
      <c r="G51" s="11">
        <f>AVERAGE(foglio1!H218:H248)</f>
        <v>65.08064516129032</v>
      </c>
      <c r="H51" s="10"/>
      <c r="I51" s="11"/>
      <c r="J51" s="11"/>
      <c r="K51" s="11">
        <f>MIN(foglio1!$C218:$C248)</f>
        <v>9</v>
      </c>
      <c r="L51" s="11">
        <f>MAX(foglio1!$B218:$B248)</f>
        <v>32</v>
      </c>
    </row>
    <row r="52" spans="1:12" ht="12.7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1:12" ht="12.75">
      <c r="A53" s="10" t="s">
        <v>19</v>
      </c>
      <c r="B53" s="9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8" t="s">
        <v>36</v>
      </c>
      <c r="B54" s="9">
        <f>AVERAGE(foglio1!$B249:$B258)</f>
        <v>19.45</v>
      </c>
      <c r="C54" s="9">
        <f>AVERAGE(foglio1!$C249:$C258)</f>
        <v>12.75</v>
      </c>
      <c r="D54" s="9">
        <f>AVERAGE(foglio1!D249:D258)</f>
        <v>16.1</v>
      </c>
      <c r="E54" s="9">
        <f>AVERAGE(foglio1!F249:F258)</f>
        <v>94.3</v>
      </c>
      <c r="F54" s="9">
        <f>AVERAGE(foglio1!G249:G258)</f>
        <v>59.1</v>
      </c>
      <c r="G54" s="9">
        <f>AVERAGE(foglio1!H249:H258)</f>
        <v>76.7</v>
      </c>
      <c r="H54" s="8"/>
      <c r="I54" s="9"/>
      <c r="J54" s="9"/>
      <c r="K54" s="9">
        <f>MIN(foglio1!$C249:$C258)</f>
        <v>11</v>
      </c>
      <c r="L54" s="9">
        <f>MAX(foglio1!$B249:$B258)</f>
        <v>22.5</v>
      </c>
    </row>
    <row r="55" spans="1:12" ht="12.75">
      <c r="A55" s="8" t="s">
        <v>37</v>
      </c>
      <c r="B55" s="9">
        <f>AVERAGE(foglio1!$B259:$B268)</f>
        <v>19.35</v>
      </c>
      <c r="C55" s="9">
        <f>AVERAGE(foglio1!$C259:$C268)</f>
        <v>11</v>
      </c>
      <c r="D55" s="9">
        <f>AVERAGE(foglio1!D259:D268)</f>
        <v>15.175</v>
      </c>
      <c r="E55" s="9">
        <f>AVERAGE(foglio1!F259:F268)</f>
        <v>77</v>
      </c>
      <c r="F55" s="9">
        <f>AVERAGE(foglio1!G259:G268)</f>
        <v>44.7</v>
      </c>
      <c r="G55" s="9">
        <f>AVERAGE(foglio1!H259:H268)</f>
        <v>60.85</v>
      </c>
      <c r="H55" s="8"/>
      <c r="I55" s="9"/>
      <c r="J55" s="9"/>
      <c r="K55" s="9">
        <f>MIN(foglio1!$C259:$C268)</f>
        <v>8</v>
      </c>
      <c r="L55" s="9">
        <f>MAX(foglio1!$B259:$B268)</f>
        <v>21</v>
      </c>
    </row>
    <row r="56" spans="1:12" ht="12.75">
      <c r="A56" s="8" t="s">
        <v>38</v>
      </c>
      <c r="B56" s="9">
        <f>AVERAGE(foglio1!$B269:$B278)</f>
        <v>17.9</v>
      </c>
      <c r="C56" s="9">
        <f>AVERAGE(foglio1!$C269:$C278)</f>
        <v>9.85</v>
      </c>
      <c r="D56" s="9">
        <f>AVERAGE(foglio1!D269:D278)</f>
        <v>13.875</v>
      </c>
      <c r="E56" s="9">
        <f>AVERAGE(foglio1!F269:F278)</f>
        <v>81.3</v>
      </c>
      <c r="F56" s="9">
        <f>AVERAGE(foglio1!G269:G278)</f>
        <v>42.4</v>
      </c>
      <c r="G56" s="9">
        <f>AVERAGE(foglio1!H269:H278)</f>
        <v>61.85</v>
      </c>
      <c r="H56" s="8"/>
      <c r="I56" s="9"/>
      <c r="J56" s="9"/>
      <c r="K56" s="9">
        <f>MIN(foglio1!$C269:$C278)</f>
        <v>8</v>
      </c>
      <c r="L56" s="9">
        <f>MAX(foglio1!$B269:$B278)</f>
        <v>20</v>
      </c>
    </row>
    <row r="57" spans="1:12" ht="12.75">
      <c r="A57" s="10" t="s">
        <v>39</v>
      </c>
      <c r="B57" s="11">
        <f>AVERAGE(foglio1!$B249:$B278)</f>
        <v>18.9</v>
      </c>
      <c r="C57" s="11">
        <f>AVERAGE(foglio1!$C249:$C278)</f>
        <v>11.2</v>
      </c>
      <c r="D57" s="11">
        <f>AVERAGE(foglio1!D249:D278)</f>
        <v>15.05</v>
      </c>
      <c r="E57" s="11">
        <f>AVERAGE(foglio1!F249:F278)</f>
        <v>84.2</v>
      </c>
      <c r="F57" s="11">
        <f>AVERAGE(foglio1!G249:G278)</f>
        <v>48.733333333333334</v>
      </c>
      <c r="G57" s="11">
        <f>AVERAGE(foglio1!H249:H278)</f>
        <v>66.46666666666667</v>
      </c>
      <c r="H57" s="10"/>
      <c r="I57" s="11"/>
      <c r="J57" s="11"/>
      <c r="K57" s="11">
        <f>MIN(foglio1!$C249:$C278)</f>
        <v>8</v>
      </c>
      <c r="L57" s="11">
        <f>MAX(foglio1!$B249:$B278)</f>
        <v>22.5</v>
      </c>
    </row>
    <row r="58" spans="1:12" ht="12.7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1:12" ht="12.75">
      <c r="A59" s="10" t="s">
        <v>20</v>
      </c>
      <c r="B59" s="9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ht="12.75">
      <c r="A60" s="8" t="s">
        <v>36</v>
      </c>
      <c r="B60" s="9">
        <f>AVERAGE(foglio1!$B279:$B288)</f>
        <v>18.75</v>
      </c>
      <c r="C60" s="9">
        <f>AVERAGE(foglio1!$C279:$C288)</f>
        <v>9.2</v>
      </c>
      <c r="D60" s="9">
        <f>AVERAGE(foglio1!D279:D288)</f>
        <v>13.975</v>
      </c>
      <c r="E60" s="9">
        <f>AVERAGE(foglio1!F279:F288)</f>
        <v>80.5</v>
      </c>
      <c r="F60" s="9">
        <f>AVERAGE(foglio1!G279:G288)</f>
        <v>43.8</v>
      </c>
      <c r="G60" s="9">
        <f>AVERAGE(foglio1!H279:H288)</f>
        <v>62.15</v>
      </c>
      <c r="H60" s="8"/>
      <c r="I60" s="9"/>
      <c r="J60" s="9"/>
      <c r="K60" s="9">
        <f>MIN(foglio1!$C279:$C288)</f>
        <v>4</v>
      </c>
      <c r="L60" s="9">
        <f>MAX(foglio1!$B279:$B288)</f>
        <v>23</v>
      </c>
    </row>
    <row r="61" spans="1:12" ht="12.75">
      <c r="A61" s="8" t="s">
        <v>37</v>
      </c>
      <c r="B61" s="9">
        <f>AVERAGE(foglio1!$B289:$B298)</f>
        <v>15</v>
      </c>
      <c r="C61" s="9">
        <f>AVERAGE(foglio1!$C289:$C298)</f>
        <v>7.45</v>
      </c>
      <c r="D61" s="9">
        <f>AVERAGE(foglio1!D289:D298)</f>
        <v>11.225</v>
      </c>
      <c r="E61" s="9">
        <f>AVERAGE(foglio1!F289:F298)</f>
        <v>83</v>
      </c>
      <c r="F61" s="9">
        <f>AVERAGE(foglio1!G289:G298)</f>
        <v>52.3</v>
      </c>
      <c r="G61" s="9">
        <f>AVERAGE(foglio1!H289:H298)</f>
        <v>67.65</v>
      </c>
      <c r="H61" s="8"/>
      <c r="I61" s="9"/>
      <c r="J61" s="9"/>
      <c r="K61" s="9">
        <f>MIN(foglio1!$C289:$C298)</f>
        <v>3</v>
      </c>
      <c r="L61" s="9">
        <f>MAX(foglio1!$B289:$B298)</f>
        <v>20</v>
      </c>
    </row>
    <row r="62" spans="1:12" ht="12.75">
      <c r="A62" s="8" t="s">
        <v>38</v>
      </c>
      <c r="B62" s="9">
        <f>AVERAGE(foglio1!$B299:$B309)</f>
        <v>14.136363636363637</v>
      </c>
      <c r="C62" s="9">
        <f>AVERAGE(foglio1!$C299:$C309)</f>
        <v>4.909090909090909</v>
      </c>
      <c r="D62" s="9">
        <f>AVERAGE(foglio1!D299:D309)</f>
        <v>9.522727272727273</v>
      </c>
      <c r="E62" s="9">
        <f>AVERAGE(foglio1!F299:F309)</f>
        <v>86</v>
      </c>
      <c r="F62" s="9">
        <f>AVERAGE(foglio1!G299:G309)</f>
        <v>49.27272727272727</v>
      </c>
      <c r="G62" s="9">
        <f>AVERAGE(foglio1!H299:H309)</f>
        <v>65.0909090909091</v>
      </c>
      <c r="H62" s="8"/>
      <c r="I62" s="9"/>
      <c r="J62" s="9"/>
      <c r="K62" s="9">
        <f>MIN(foglio1!$C299:$C309)</f>
        <v>0.5</v>
      </c>
      <c r="L62" s="9">
        <f>MAX(foglio1!$B299:$B309)</f>
        <v>19.5</v>
      </c>
    </row>
    <row r="63" spans="1:12" ht="12.75">
      <c r="A63" s="10" t="s">
        <v>39</v>
      </c>
      <c r="B63" s="11">
        <f>AVERAGE(foglio1!$B279:$B309)</f>
        <v>15.903225806451612</v>
      </c>
      <c r="C63" s="11">
        <f>AVERAGE(foglio1!$C279:$C309)</f>
        <v>7.112903225806452</v>
      </c>
      <c r="D63" s="11">
        <f>AVERAGE(foglio1!D279:D309)</f>
        <v>11.508064516129032</v>
      </c>
      <c r="E63" s="11">
        <f>AVERAGE(foglio1!F279:F309)</f>
        <v>83.25806451612904</v>
      </c>
      <c r="F63" s="11">
        <f>AVERAGE(foglio1!G279:G309)</f>
        <v>48.483870967741936</v>
      </c>
      <c r="G63" s="11">
        <f>AVERAGE(foglio1!H279:H309)</f>
        <v>64.96774193548387</v>
      </c>
      <c r="H63" s="10"/>
      <c r="I63" s="11"/>
      <c r="J63" s="11"/>
      <c r="K63" s="11">
        <f>MIN(foglio1!$C279:$C309)</f>
        <v>0.5</v>
      </c>
      <c r="L63" s="11">
        <f>MAX(foglio1!$B279:$B309)</f>
        <v>23</v>
      </c>
    </row>
    <row r="64" spans="1:12" ht="12.75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 ht="12.75">
      <c r="A65" s="10" t="s">
        <v>21</v>
      </c>
      <c r="B65" s="9"/>
      <c r="C65" s="8"/>
      <c r="D65" s="8"/>
      <c r="E65" s="8"/>
      <c r="F65" s="8"/>
      <c r="G65" s="8"/>
      <c r="H65" s="8"/>
      <c r="I65" s="8"/>
      <c r="J65" s="8"/>
      <c r="K65" s="8"/>
      <c r="L65" s="9"/>
    </row>
    <row r="66" spans="1:12" ht="12.75">
      <c r="A66" s="8" t="s">
        <v>36</v>
      </c>
      <c r="B66" s="9">
        <f>AVERAGE(foglio1!$B310:$B319)</f>
        <v>12.9</v>
      </c>
      <c r="C66" s="9">
        <f>AVERAGE(foglio1!$C310:$C319)</f>
        <v>7.65</v>
      </c>
      <c r="D66" s="9">
        <f>AVERAGE(foglio1!D310:D319)</f>
        <v>10.275</v>
      </c>
      <c r="E66" s="9">
        <f>AVERAGE(foglio1!F310:F319)</f>
        <v>99.6</v>
      </c>
      <c r="F66" s="9">
        <f>AVERAGE(foglio1!G310:G319)</f>
        <v>61.8</v>
      </c>
      <c r="G66" s="9">
        <f>AVERAGE(foglio1!H310:H319)</f>
        <v>80.7</v>
      </c>
      <c r="H66" s="8"/>
      <c r="I66" s="9"/>
      <c r="J66" s="9"/>
      <c r="K66" s="9">
        <f>MIN(foglio1!$C310:$C319)</f>
        <v>6.5</v>
      </c>
      <c r="L66" s="9">
        <f>MAX(foglio1!$B310:$B319)</f>
        <v>17</v>
      </c>
    </row>
    <row r="67" spans="1:12" ht="12.75">
      <c r="A67" s="8" t="s">
        <v>37</v>
      </c>
      <c r="B67" s="9">
        <f>AVERAGE(foglio1!$B320:$B329)</f>
        <v>11.9</v>
      </c>
      <c r="C67" s="9">
        <f>AVERAGE(foglio1!$C320:$C329)</f>
        <v>6.65</v>
      </c>
      <c r="D67" s="9">
        <f>AVERAGE(foglio1!D320:D329)</f>
        <v>9.275</v>
      </c>
      <c r="E67" s="9">
        <f>AVERAGE(foglio1!F320:F329)</f>
        <v>97.8</v>
      </c>
      <c r="F67" s="9">
        <f>AVERAGE(foglio1!G320:G329)</f>
        <v>63.9</v>
      </c>
      <c r="G67" s="9">
        <f>AVERAGE(foglio1!H320:H329)</f>
        <v>79.95</v>
      </c>
      <c r="H67" s="8"/>
      <c r="I67" s="9"/>
      <c r="J67" s="9"/>
      <c r="K67" s="9">
        <f>MIN(foglio1!$C320:$C329)</f>
        <v>4.5</v>
      </c>
      <c r="L67" s="9">
        <f>MAX(foglio1!$B320:$B329)</f>
        <v>16</v>
      </c>
    </row>
    <row r="68" spans="1:12" ht="12.75">
      <c r="A68" s="8" t="s">
        <v>38</v>
      </c>
      <c r="B68" s="9">
        <f>AVERAGE(foglio1!$B330:$B339)</f>
        <v>9.45</v>
      </c>
      <c r="C68" s="9">
        <f>AVERAGE(foglio1!$C330:$C339)</f>
        <v>3.75</v>
      </c>
      <c r="D68" s="9">
        <f>AVERAGE(foglio1!D330:D339)</f>
        <v>6.6</v>
      </c>
      <c r="E68" s="9">
        <f>AVERAGE(foglio1!F330:F339)</f>
        <v>97.9</v>
      </c>
      <c r="F68" s="9">
        <f>AVERAGE(foglio1!G330:G339)</f>
        <v>65.5</v>
      </c>
      <c r="G68" s="9">
        <f>AVERAGE(foglio1!H330:H339)</f>
        <v>81.7</v>
      </c>
      <c r="H68" s="8"/>
      <c r="I68" s="9"/>
      <c r="J68" s="9"/>
      <c r="K68" s="9">
        <f>MIN(foglio1!$C330:$C339)</f>
        <v>1</v>
      </c>
      <c r="L68" s="9">
        <f>MAX(foglio1!$B330:$B339)</f>
        <v>17</v>
      </c>
    </row>
    <row r="69" spans="1:12" ht="12.75">
      <c r="A69" s="10" t="s">
        <v>39</v>
      </c>
      <c r="B69" s="11">
        <f>AVERAGE(foglio1!$B310:$B339)</f>
        <v>11.416666666666666</v>
      </c>
      <c r="C69" s="11">
        <f>AVERAGE(foglio1!$C310:$C339)</f>
        <v>6.016666666666667</v>
      </c>
      <c r="D69" s="11">
        <f>AVERAGE(foglio1!D310:D339)</f>
        <v>8.716666666666667</v>
      </c>
      <c r="E69" s="11">
        <f>AVERAGE(foglio1!F310:F339)</f>
        <v>98.43333333333334</v>
      </c>
      <c r="F69" s="11">
        <f>AVERAGE(foglio1!G310:G339)</f>
        <v>63.733333333333334</v>
      </c>
      <c r="G69" s="11">
        <f>AVERAGE(foglio1!H310:H339)</f>
        <v>80.78333333333333</v>
      </c>
      <c r="H69" s="10"/>
      <c r="I69" s="11"/>
      <c r="J69" s="11"/>
      <c r="K69" s="11">
        <f>MIN(foglio1!$C310:$C339)</f>
        <v>1</v>
      </c>
      <c r="L69" s="11">
        <f>MAX(foglio1!$B310:$B339)</f>
        <v>17</v>
      </c>
    </row>
    <row r="70" spans="1:12" ht="12.75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9"/>
    </row>
    <row r="71" spans="1:12" ht="12.75">
      <c r="A71" s="10" t="s">
        <v>22</v>
      </c>
      <c r="B71" s="9"/>
      <c r="C71" s="8"/>
      <c r="D71" s="8"/>
      <c r="E71" s="8"/>
      <c r="F71" s="8"/>
      <c r="G71" s="8"/>
      <c r="H71" s="8"/>
      <c r="I71" s="8"/>
      <c r="J71" s="8"/>
      <c r="K71" s="8"/>
      <c r="L71" s="9"/>
    </row>
    <row r="72" spans="1:12" ht="12.75">
      <c r="A72" s="8" t="s">
        <v>36</v>
      </c>
      <c r="B72" s="9">
        <f>AVERAGE(foglio1!$B340:$B349)</f>
        <v>9.75</v>
      </c>
      <c r="C72" s="9">
        <f>AVERAGE(foglio1!$C340:$C369)</f>
        <v>1.0333333333333334</v>
      </c>
      <c r="D72" s="9">
        <f>AVERAGE(foglio1!D340:D369)</f>
        <v>3.8916666666666666</v>
      </c>
      <c r="E72" s="9">
        <f>AVERAGE(foglio1!F340:F369)</f>
        <v>93.96666666666667</v>
      </c>
      <c r="F72" s="9">
        <f>AVERAGE(foglio1!G340:G369)</f>
        <v>58</v>
      </c>
      <c r="G72" s="9">
        <f>AVERAGE(foglio1!H340:H369)</f>
        <v>75.98333333333333</v>
      </c>
      <c r="H72" s="8"/>
      <c r="I72" s="9"/>
      <c r="J72" s="9"/>
      <c r="K72" s="9">
        <f>MIN(foglio1!$C340:$C369)</f>
        <v>-7.5</v>
      </c>
      <c r="L72" s="9">
        <f>MAX(foglio1!$B340:$B349)</f>
        <v>19</v>
      </c>
    </row>
    <row r="73" spans="1:12" ht="12.75">
      <c r="A73" s="8" t="s">
        <v>37</v>
      </c>
      <c r="B73" s="9">
        <f>AVERAGE(foglio1!$B350:$B359)</f>
        <v>4.65</v>
      </c>
      <c r="C73" s="9">
        <f>AVERAGE(foglio1!$C350:$C359)</f>
        <v>-1.1</v>
      </c>
      <c r="D73" s="9">
        <f>AVERAGE(foglio1!D350:D359)</f>
        <v>1.775</v>
      </c>
      <c r="E73" s="9">
        <f>AVERAGE(foglio1!F350:F359)</f>
        <v>96.2</v>
      </c>
      <c r="F73" s="9">
        <f>AVERAGE(foglio1!G350:G359)</f>
        <v>61.4</v>
      </c>
      <c r="G73" s="9">
        <f>AVERAGE(foglio1!H350:H359)</f>
        <v>78.8</v>
      </c>
      <c r="H73" s="8"/>
      <c r="I73" s="9"/>
      <c r="J73" s="9"/>
      <c r="K73" s="9">
        <f>MIN(foglio1!$C350:$C359)</f>
        <v>-7.5</v>
      </c>
      <c r="L73" s="9">
        <f>MAX(foglio1!$B350:$B359)</f>
        <v>13</v>
      </c>
    </row>
    <row r="74" spans="1:12" ht="12.75">
      <c r="A74" s="8" t="s">
        <v>38</v>
      </c>
      <c r="B74" s="9">
        <f>AVERAGE(foglio1!$B360:$B369)</f>
        <v>5.85</v>
      </c>
      <c r="C74" s="9">
        <f>AVERAGE(foglio1!$C360:$C369)</f>
        <v>1.45</v>
      </c>
      <c r="D74" s="9">
        <f>AVERAGE(foglio1!D360:D369)</f>
        <v>3.65</v>
      </c>
      <c r="E74" s="9">
        <f>AVERAGE(foglio1!F360:F369)</f>
        <v>95.5</v>
      </c>
      <c r="F74" s="9">
        <f>AVERAGE(foglio1!G360:G369)</f>
        <v>61.9</v>
      </c>
      <c r="G74" s="9">
        <f>AVERAGE(foglio1!H360:H369)</f>
        <v>78.7</v>
      </c>
      <c r="H74" s="8"/>
      <c r="I74" s="9"/>
      <c r="J74" s="9"/>
      <c r="K74" s="9">
        <f>MIN(foglio1!$C360:$C369)</f>
        <v>-4</v>
      </c>
      <c r="L74" s="9">
        <f>MAX(foglio1!$B360:$B369)</f>
        <v>15</v>
      </c>
    </row>
    <row r="75" spans="1:12" ht="12.75">
      <c r="A75" s="10" t="s">
        <v>39</v>
      </c>
      <c r="B75" s="11">
        <f>AVERAGE(foglio1!$B340:$B369)</f>
        <v>6.75</v>
      </c>
      <c r="C75" s="11">
        <f>AVERAGE(foglio1!$C340:$C369)</f>
        <v>1.0333333333333334</v>
      </c>
      <c r="D75" s="11">
        <f>AVERAGE(foglio1!D340:D369)</f>
        <v>3.8916666666666666</v>
      </c>
      <c r="E75" s="11">
        <f>AVERAGE(foglio1!F340:F369)</f>
        <v>93.96666666666667</v>
      </c>
      <c r="F75" s="11">
        <f>AVERAGE(foglio1!G340:G369)</f>
        <v>58</v>
      </c>
      <c r="G75" s="11">
        <f>AVERAGE(foglio1!H340:H369)</f>
        <v>75.98333333333333</v>
      </c>
      <c r="H75" s="10"/>
      <c r="I75" s="11"/>
      <c r="J75" s="11"/>
      <c r="K75" s="11">
        <f>MIN(foglio1!$C340:$C369)</f>
        <v>-7.5</v>
      </c>
      <c r="L75" s="11">
        <f>MAX(foglio1!$B340:$B369)</f>
        <v>19</v>
      </c>
    </row>
  </sheetData>
  <mergeCells count="2">
    <mergeCell ref="A1:L2"/>
    <mergeCell ref="A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5">
      <selection activeCell="I17" sqref="I17"/>
    </sheetView>
  </sheetViews>
  <sheetFormatPr defaultColWidth="9.140625" defaultRowHeight="12.75"/>
  <cols>
    <col min="3" max="3" width="8.00390625" style="0" customWidth="1"/>
  </cols>
  <sheetData>
    <row r="1" spans="1:9" ht="12.75">
      <c r="A1" s="44" t="s">
        <v>1</v>
      </c>
      <c r="B1" s="44"/>
      <c r="C1" s="44"/>
      <c r="D1" s="44"/>
      <c r="E1" s="44"/>
      <c r="F1" s="44"/>
      <c r="G1" s="44"/>
      <c r="H1" s="44"/>
      <c r="I1" s="4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63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12.75">
      <c r="A5" s="12" t="s">
        <v>11</v>
      </c>
      <c r="B5" s="13">
        <f>SUM(foglio1!I5:I35)</f>
        <v>116.80000000000003</v>
      </c>
      <c r="C5" s="16">
        <f>foglio1!N35</f>
        <v>22</v>
      </c>
      <c r="D5" s="16">
        <f>(foglio1!N35-foglio1!P35)</f>
        <v>6</v>
      </c>
      <c r="E5" s="16">
        <f>foglio1!P35-(foglio1!R35)</f>
        <v>11</v>
      </c>
      <c r="F5" s="16">
        <f>foglio1!R35-foglio1!T35</f>
        <v>3</v>
      </c>
      <c r="G5" s="16">
        <f>foglio1!T35-foglio1!V35</f>
        <v>2</v>
      </c>
      <c r="H5" s="16">
        <f>foglio1!V35-foglio1!X35</f>
        <v>0</v>
      </c>
      <c r="I5" s="16">
        <f>foglio1!X35</f>
        <v>0</v>
      </c>
    </row>
    <row r="6" spans="1:9" ht="12.75">
      <c r="A6" s="12" t="s">
        <v>12</v>
      </c>
      <c r="B6" s="13">
        <f>SUM(foglio1!I36:I63)</f>
        <v>73</v>
      </c>
      <c r="C6" s="16">
        <f>foglio1!N63</f>
        <v>17</v>
      </c>
      <c r="D6" s="16">
        <f>(foglio1!N63-foglio1!P63)</f>
        <v>7</v>
      </c>
      <c r="E6" s="16">
        <f>foglio1!P63-(foglio1!R63)</f>
        <v>8</v>
      </c>
      <c r="F6" s="16">
        <f>foglio1!R63-foglio1!T63</f>
        <v>2</v>
      </c>
      <c r="G6" s="16">
        <f>foglio1!T64-foglio1!V64</f>
        <v>0</v>
      </c>
      <c r="H6" s="16">
        <f>foglio1!V64-foglio1!X64</f>
        <v>0</v>
      </c>
      <c r="I6" s="16">
        <f>foglio1!X64</f>
        <v>0</v>
      </c>
    </row>
    <row r="7" spans="1:9" ht="12.75">
      <c r="A7" s="12" t="s">
        <v>13</v>
      </c>
      <c r="B7" s="13">
        <f>SUM(foglio1!I64:I94)</f>
        <v>69.30000000000001</v>
      </c>
      <c r="C7" s="16">
        <f>foglio1!N94</f>
        <v>14</v>
      </c>
      <c r="D7" s="16">
        <f>(foglio1!N94-foglio1!P94)</f>
        <v>5</v>
      </c>
      <c r="E7" s="16">
        <f>foglio1!P94-(foglio1!R94)</f>
        <v>7</v>
      </c>
      <c r="F7" s="16">
        <f>foglio1!R94-foglio1!T94</f>
        <v>1</v>
      </c>
      <c r="G7" s="16">
        <f>foglio1!T94-foglio1!V94</f>
        <v>1</v>
      </c>
      <c r="H7" s="16">
        <f>foglio1!V95-foglio1!X95</f>
        <v>0</v>
      </c>
      <c r="I7" s="16">
        <f>foglio1!X95</f>
        <v>0</v>
      </c>
    </row>
    <row r="8" spans="1:9" ht="12.75">
      <c r="A8" s="12" t="s">
        <v>14</v>
      </c>
      <c r="B8" s="13">
        <f>SUM(foglio1!I95:I124)</f>
        <v>79.2</v>
      </c>
      <c r="C8" s="16">
        <f>foglio1!N124</f>
        <v>12</v>
      </c>
      <c r="D8" s="16">
        <f>(foglio1!N124-foglio1!P124)</f>
        <v>1</v>
      </c>
      <c r="E8" s="16">
        <f>foglio1!P124-(foglio1!R124)</f>
        <v>8</v>
      </c>
      <c r="F8" s="16">
        <f>foglio1!R124-foglio1!T124</f>
        <v>2</v>
      </c>
      <c r="G8" s="16">
        <f>foglio1!T124-foglio1!V124</f>
        <v>1</v>
      </c>
      <c r="H8" s="16">
        <f>foglio1!V124-foglio1!X124</f>
        <v>0</v>
      </c>
      <c r="I8" s="16">
        <f>foglio1!X125</f>
        <v>0</v>
      </c>
    </row>
    <row r="9" spans="1:9" ht="12.75">
      <c r="A9" s="12" t="s">
        <v>15</v>
      </c>
      <c r="B9" s="13">
        <f>SUM(foglio1!I125:I155)</f>
        <v>49.10000000000001</v>
      </c>
      <c r="C9" s="17">
        <f>foglio1!N155</f>
        <v>16</v>
      </c>
      <c r="D9" s="16">
        <f>(foglio1!N155-foglio1!P155)</f>
        <v>8</v>
      </c>
      <c r="E9" s="16">
        <f>foglio1!P155-(foglio1!R155)</f>
        <v>6</v>
      </c>
      <c r="F9" s="16">
        <f>foglio1!R155-foglio1!T155</f>
        <v>2</v>
      </c>
      <c r="G9" s="16">
        <f>foglio1!T155-foglio1!V155</f>
        <v>0</v>
      </c>
      <c r="H9" s="16">
        <f>foglio1!V155-foglio1!X155</f>
        <v>0</v>
      </c>
      <c r="I9" s="16">
        <f>foglio1!X155</f>
        <v>0</v>
      </c>
    </row>
    <row r="10" spans="1:9" ht="12.75">
      <c r="A10" s="12" t="s">
        <v>16</v>
      </c>
      <c r="B10" s="13">
        <f>SUM(foglio1!I156:I185)</f>
        <v>46.900000000000006</v>
      </c>
      <c r="C10" s="17">
        <f>foglio1!N185</f>
        <v>10</v>
      </c>
      <c r="D10" s="16">
        <f>(foglio1!N185-foglio1!P185)</f>
        <v>4</v>
      </c>
      <c r="E10" s="16">
        <f>foglio1!P185-(foglio1!R185)</f>
        <v>4</v>
      </c>
      <c r="F10" s="16">
        <f>foglio1!R185-foglio1!T185</f>
        <v>2</v>
      </c>
      <c r="G10" s="16">
        <f>foglio1!T185-foglio1!V185</f>
        <v>0</v>
      </c>
      <c r="H10" s="16">
        <f>foglio1!V185-foglio1!X185</f>
        <v>0</v>
      </c>
      <c r="I10" s="16">
        <f>foglio1!X186</f>
        <v>0</v>
      </c>
    </row>
    <row r="11" spans="1:9" ht="12.75">
      <c r="A11" s="12" t="s">
        <v>17</v>
      </c>
      <c r="B11" s="13">
        <f>SUM(foglio1!I186:I216)</f>
        <v>119</v>
      </c>
      <c r="C11" s="17">
        <f>foglio1!N216</f>
        <v>11</v>
      </c>
      <c r="D11" s="16">
        <f>(foglio1!N216-foglio1!P216)</f>
        <v>3</v>
      </c>
      <c r="E11" s="16">
        <f>foglio1!P216-(foglio1!R216)</f>
        <v>4</v>
      </c>
      <c r="F11" s="16">
        <f>foglio1!R216-foglio1!T216</f>
        <v>1</v>
      </c>
      <c r="G11" s="16">
        <f>foglio1!T216-foglio1!V216</f>
        <v>3</v>
      </c>
      <c r="H11" s="16">
        <f>foglio1!V216-foglio1!X216</f>
        <v>0</v>
      </c>
      <c r="I11" s="16">
        <f>foglio1!X216</f>
        <v>0</v>
      </c>
    </row>
    <row r="12" spans="1:9" ht="12.75">
      <c r="A12" s="12" t="s">
        <v>18</v>
      </c>
      <c r="B12" s="13">
        <f>SUM(foglio1!I217:I247)</f>
        <v>3.6</v>
      </c>
      <c r="C12" s="17">
        <f>foglio1!N247</f>
        <v>3</v>
      </c>
      <c r="D12" s="16">
        <f>(foglio1!N247-foglio1!P247)</f>
        <v>2</v>
      </c>
      <c r="E12" s="16">
        <f>foglio1!P247-(foglio1!R247)</f>
        <v>1</v>
      </c>
      <c r="F12" s="16">
        <f>foglio1!R247-foglio1!T247</f>
        <v>0</v>
      </c>
      <c r="G12" s="16">
        <f>foglio1!T247-foglio1!V247</f>
        <v>0</v>
      </c>
      <c r="H12" s="16">
        <f>foglio1!V247-foglio1!X247</f>
        <v>0</v>
      </c>
      <c r="I12" s="16">
        <f>foglio1!X247</f>
        <v>0</v>
      </c>
    </row>
    <row r="13" spans="1:9" ht="12.75">
      <c r="A13" s="12" t="s">
        <v>19</v>
      </c>
      <c r="B13" s="13">
        <f>SUM(foglio1!I248:I277)</f>
        <v>129.89999999999998</v>
      </c>
      <c r="C13" s="17">
        <f>foglio1!N277</f>
        <v>10</v>
      </c>
      <c r="D13" s="16">
        <f>(foglio1!N277-foglio1!P277)</f>
        <v>4</v>
      </c>
      <c r="E13" s="16">
        <f>foglio1!P277-(foglio1!R277)</f>
        <v>2</v>
      </c>
      <c r="F13" s="16">
        <f>foglio1!R277-foglio1!T277</f>
        <v>3</v>
      </c>
      <c r="G13" s="16">
        <f>foglio1!T277-foglio1!V2778</f>
        <v>1</v>
      </c>
      <c r="H13" s="16">
        <f>foglio1!V277-foglio1!X277</f>
        <v>0</v>
      </c>
      <c r="I13" s="16">
        <f>foglio1!X277</f>
        <v>1</v>
      </c>
    </row>
    <row r="14" spans="1:9" ht="12.75">
      <c r="A14" s="12" t="s">
        <v>20</v>
      </c>
      <c r="B14" s="13">
        <f>SUM(foglio1!I278:I308)</f>
        <v>112.7</v>
      </c>
      <c r="C14" s="17">
        <f>foglio1!N308</f>
        <v>15</v>
      </c>
      <c r="D14" s="16">
        <f>(foglio1!N308-foglio1!P308)</f>
        <v>6</v>
      </c>
      <c r="E14" s="16">
        <f>foglio1!P308-(foglio1!R308)</f>
        <v>5</v>
      </c>
      <c r="F14" s="16">
        <f>foglio1!R308-foglio1!T308</f>
        <v>1</v>
      </c>
      <c r="G14" s="16">
        <f>foglio1!T308-foglio1!V308</f>
        <v>3</v>
      </c>
      <c r="H14" s="16">
        <f>foglio1!V308-foglio1!X308</f>
        <v>0</v>
      </c>
      <c r="I14" s="16">
        <f>foglio1!X309</f>
        <v>0</v>
      </c>
    </row>
    <row r="15" spans="1:9" ht="12.75">
      <c r="A15" s="12" t="s">
        <v>21</v>
      </c>
      <c r="B15" s="27">
        <f>SUM(foglio1!I309:I338)</f>
        <v>191.70000000000002</v>
      </c>
      <c r="C15" s="17">
        <f>foglio1!N338</f>
        <v>28</v>
      </c>
      <c r="D15" s="16">
        <f>(foglio1!N338-foglio1!P338)</f>
        <v>6</v>
      </c>
      <c r="E15" s="16">
        <f>foglio1!P338-(foglio1!R338)</f>
        <v>16</v>
      </c>
      <c r="F15" s="16">
        <f>foglio1!R338-foglio1!T338</f>
        <v>4</v>
      </c>
      <c r="G15" s="16">
        <f>foglio1!T338-foglio1!V338</f>
        <v>2</v>
      </c>
      <c r="H15" s="16">
        <f>foglio1!V338-foglio1!X338</f>
        <v>0</v>
      </c>
      <c r="I15" s="16">
        <f>foglio1!X338</f>
        <v>0</v>
      </c>
    </row>
    <row r="16" spans="1:9" ht="12.75">
      <c r="A16" s="12" t="s">
        <v>22</v>
      </c>
      <c r="B16" s="14">
        <f>SUM(foglio1!I339:I369)</f>
        <v>58.400000000000006</v>
      </c>
      <c r="C16" s="17">
        <f>foglio1!N369</f>
        <v>10</v>
      </c>
      <c r="D16" s="16">
        <f>(foglio1!N369-foglio1!P369)</f>
        <v>2</v>
      </c>
      <c r="E16" s="16">
        <f>foglio1!P369-(foglio1!R369)</f>
        <v>7</v>
      </c>
      <c r="F16" s="16">
        <f>foglio1!R369-foglio1!T369</f>
        <v>1</v>
      </c>
      <c r="G16" s="16">
        <f>foglio1!T369-foglio1!V369</f>
        <v>0</v>
      </c>
      <c r="H16" s="16">
        <f>foglio1!V369-foglio1!X369</f>
        <v>0</v>
      </c>
      <c r="I16" s="16">
        <f>foglio1!X369</f>
        <v>0</v>
      </c>
    </row>
    <row r="17" spans="1:9" ht="12.75">
      <c r="A17" s="12" t="s">
        <v>23</v>
      </c>
      <c r="B17" s="27">
        <f>SUM(B5:B16)</f>
        <v>1049.6000000000001</v>
      </c>
      <c r="C17" s="13">
        <f>SUM(C5:C16)</f>
        <v>168</v>
      </c>
      <c r="D17" s="13">
        <f aca="true" t="shared" si="0" ref="D17:I17">SUM(D5:D16)</f>
        <v>54</v>
      </c>
      <c r="E17" s="13">
        <f t="shared" si="0"/>
        <v>79</v>
      </c>
      <c r="F17" s="13">
        <f t="shared" si="0"/>
        <v>22</v>
      </c>
      <c r="G17" s="13">
        <f t="shared" si="0"/>
        <v>13</v>
      </c>
      <c r="H17" s="13">
        <f t="shared" si="0"/>
        <v>0</v>
      </c>
      <c r="I17" s="13">
        <f t="shared" si="0"/>
        <v>1</v>
      </c>
    </row>
    <row r="19" ht="12.75">
      <c r="F19" s="24" t="s">
        <v>44</v>
      </c>
    </row>
  </sheetData>
  <mergeCells count="1">
    <mergeCell ref="A1:I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99"/>
  <sheetViews>
    <sheetView workbookViewId="0" topLeftCell="A1">
      <pane xSplit="1" ySplit="4" topLeftCell="G3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77" sqref="R377"/>
    </sheetView>
  </sheetViews>
  <sheetFormatPr defaultColWidth="9.140625" defaultRowHeight="12.75"/>
  <cols>
    <col min="1" max="1" width="12.7109375" style="1" customWidth="1"/>
    <col min="2" max="8" width="12.7109375" style="2" customWidth="1"/>
    <col min="9" max="9" width="12.7109375" style="1" customWidth="1"/>
  </cols>
  <sheetData>
    <row r="1" spans="1:9" ht="12.75">
      <c r="A1" s="44" t="s">
        <v>51</v>
      </c>
      <c r="B1" s="44"/>
      <c r="C1" s="44"/>
      <c r="D1" s="44"/>
      <c r="E1" s="44"/>
      <c r="F1" s="44"/>
      <c r="G1" s="44"/>
      <c r="H1" s="44"/>
      <c r="I1" s="44"/>
    </row>
    <row r="2" spans="1:14" ht="12.75">
      <c r="A2" s="44"/>
      <c r="B2" s="44"/>
      <c r="C2" s="44"/>
      <c r="D2" s="44"/>
      <c r="E2" s="44"/>
      <c r="F2" s="44"/>
      <c r="G2" s="44"/>
      <c r="H2" s="44"/>
      <c r="I2" s="44"/>
      <c r="M2" s="34"/>
      <c r="N2" s="34"/>
    </row>
    <row r="3" spans="1:14" ht="12.75">
      <c r="A3" s="45" t="s">
        <v>43</v>
      </c>
      <c r="B3" s="45"/>
      <c r="C3" s="45"/>
      <c r="D3" s="45"/>
      <c r="E3" s="45"/>
      <c r="F3" s="45"/>
      <c r="G3" s="46"/>
      <c r="H3" s="46"/>
      <c r="I3" s="46"/>
      <c r="M3" s="34"/>
      <c r="N3" s="34"/>
    </row>
    <row r="4" spans="1:14" ht="27" customHeight="1">
      <c r="A4" s="4" t="s">
        <v>42</v>
      </c>
      <c r="B4" s="5" t="s">
        <v>46</v>
      </c>
      <c r="C4" s="5" t="s">
        <v>47</v>
      </c>
      <c r="D4" s="5" t="s">
        <v>48</v>
      </c>
      <c r="E4" s="5" t="s">
        <v>49</v>
      </c>
      <c r="F4" s="5" t="s">
        <v>28</v>
      </c>
      <c r="G4" s="5" t="s">
        <v>29</v>
      </c>
      <c r="H4" s="5" t="s">
        <v>30</v>
      </c>
      <c r="I4" s="5" t="s">
        <v>50</v>
      </c>
      <c r="J4" s="28" t="s">
        <v>0</v>
      </c>
      <c r="K4" s="36"/>
      <c r="L4" s="36"/>
      <c r="M4" s="34"/>
      <c r="N4" s="34"/>
    </row>
    <row r="5" spans="1:27" ht="12.75">
      <c r="A5" s="31">
        <v>40179</v>
      </c>
      <c r="B5" s="29">
        <v>5</v>
      </c>
      <c r="C5" s="29">
        <v>0</v>
      </c>
      <c r="D5" s="26">
        <f>(B5+C5)/2</f>
        <v>2.5</v>
      </c>
      <c r="E5" s="26">
        <f>B5-C5</f>
        <v>5</v>
      </c>
      <c r="F5" s="32">
        <v>96</v>
      </c>
      <c r="G5" s="32">
        <v>70</v>
      </c>
      <c r="H5" s="33">
        <f aca="true" t="shared" si="0" ref="H5:H69">(F5+G5)/2</f>
        <v>83</v>
      </c>
      <c r="I5" s="29">
        <v>23.4</v>
      </c>
      <c r="J5" s="15">
        <f>IF(I5&gt;0,1,0)</f>
        <v>1</v>
      </c>
      <c r="K5" s="37"/>
      <c r="L5" s="37"/>
      <c r="M5" s="34">
        <f aca="true" t="shared" si="1" ref="M5:M70">IF($I5&gt;0,1,0)</f>
        <v>1</v>
      </c>
      <c r="N5" s="19"/>
      <c r="O5" s="19">
        <f>IF($I5&gt;1,1,0)</f>
        <v>1</v>
      </c>
      <c r="P5" s="19"/>
      <c r="Q5" s="34">
        <f>IF($I5&gt;10,1,0)</f>
        <v>1</v>
      </c>
      <c r="R5" s="34"/>
      <c r="S5" s="34">
        <f>IF($I5&gt;20,1,0)</f>
        <v>1</v>
      </c>
      <c r="T5" s="34"/>
      <c r="U5" s="34">
        <f>IF($I5&gt;40,1,0)</f>
        <v>0</v>
      </c>
      <c r="V5" s="34"/>
      <c r="W5" s="34">
        <f>IF($I5&gt;60,1,0)</f>
        <v>0</v>
      </c>
      <c r="X5" s="34"/>
      <c r="Y5" s="34"/>
      <c r="Z5" s="34"/>
      <c r="AA5" s="22"/>
    </row>
    <row r="6" spans="1:27" ht="12.75">
      <c r="A6" s="31">
        <f>A5+1</f>
        <v>40180</v>
      </c>
      <c r="B6" s="29">
        <v>4</v>
      </c>
      <c r="C6" s="29">
        <v>-1</v>
      </c>
      <c r="D6" s="26">
        <f aca="true" t="shared" si="2" ref="D6:D70">(B6+C6)/2</f>
        <v>1.5</v>
      </c>
      <c r="E6" s="26">
        <f aca="true" t="shared" si="3" ref="E6:E70">B6-C6</f>
        <v>5</v>
      </c>
      <c r="F6" s="32">
        <v>93</v>
      </c>
      <c r="G6" s="32">
        <v>68</v>
      </c>
      <c r="H6" s="33">
        <f t="shared" si="0"/>
        <v>80.5</v>
      </c>
      <c r="I6" s="29">
        <v>0.7</v>
      </c>
      <c r="J6" s="15">
        <f aca="true" t="shared" si="4" ref="J6:J70">IF(I6&gt;0,1,0)</f>
        <v>1</v>
      </c>
      <c r="K6" s="37"/>
      <c r="L6" s="37"/>
      <c r="M6" s="34">
        <f t="shared" si="1"/>
        <v>1</v>
      </c>
      <c r="N6" s="19"/>
      <c r="O6" s="19">
        <f aca="true" t="shared" si="5" ref="O6:O35">IF($I6&gt;1,1,0)</f>
        <v>0</v>
      </c>
      <c r="P6" s="19"/>
      <c r="Q6" s="34">
        <f aca="true" t="shared" si="6" ref="Q6:Q70">IF($I6&gt;10,1,0)</f>
        <v>0</v>
      </c>
      <c r="R6" s="34"/>
      <c r="S6" s="34">
        <f aca="true" t="shared" si="7" ref="S6:S70">IF($I6&gt;20,1,0)</f>
        <v>0</v>
      </c>
      <c r="T6" s="34"/>
      <c r="U6" s="34">
        <f aca="true" t="shared" si="8" ref="U6:U70">IF($I6&gt;40,1,0)</f>
        <v>0</v>
      </c>
      <c r="V6" s="34"/>
      <c r="W6" s="34">
        <f aca="true" t="shared" si="9" ref="W6:W70">IF($I6&gt;60,1,0)</f>
        <v>0</v>
      </c>
      <c r="X6" s="34"/>
      <c r="Y6" s="34"/>
      <c r="Z6" s="34"/>
      <c r="AA6" s="22"/>
    </row>
    <row r="7" spans="1:27" ht="12.75">
      <c r="A7" s="31">
        <f aca="true" t="shared" si="10" ref="A7:A71">A6+1</f>
        <v>40181</v>
      </c>
      <c r="B7" s="29">
        <v>4.5</v>
      </c>
      <c r="C7" s="29">
        <v>-1</v>
      </c>
      <c r="D7" s="26">
        <f t="shared" si="2"/>
        <v>1.75</v>
      </c>
      <c r="E7" s="26">
        <f t="shared" si="3"/>
        <v>5.5</v>
      </c>
      <c r="F7" s="32">
        <v>90</v>
      </c>
      <c r="G7" s="32">
        <v>66</v>
      </c>
      <c r="H7" s="33">
        <f t="shared" si="0"/>
        <v>78</v>
      </c>
      <c r="I7" s="29">
        <v>0</v>
      </c>
      <c r="J7" s="15">
        <f t="shared" si="4"/>
        <v>0</v>
      </c>
      <c r="K7" s="37"/>
      <c r="L7" s="37"/>
      <c r="M7" s="34">
        <f t="shared" si="1"/>
        <v>0</v>
      </c>
      <c r="N7" s="19"/>
      <c r="O7" s="19">
        <f t="shared" si="5"/>
        <v>0</v>
      </c>
      <c r="P7" s="19"/>
      <c r="Q7" s="34">
        <f t="shared" si="6"/>
        <v>0</v>
      </c>
      <c r="R7" s="34"/>
      <c r="S7" s="34">
        <f t="shared" si="7"/>
        <v>0</v>
      </c>
      <c r="T7" s="34"/>
      <c r="U7" s="34">
        <f t="shared" si="8"/>
        <v>0</v>
      </c>
      <c r="V7" s="34"/>
      <c r="W7" s="34">
        <f t="shared" si="9"/>
        <v>0</v>
      </c>
      <c r="X7" s="34"/>
      <c r="Y7" s="34"/>
      <c r="Z7" s="34"/>
      <c r="AA7" s="22"/>
    </row>
    <row r="8" spans="1:27" ht="12.75">
      <c r="A8" s="31">
        <f t="shared" si="10"/>
        <v>40182</v>
      </c>
      <c r="B8" s="29">
        <v>4</v>
      </c>
      <c r="C8" s="29">
        <v>-2</v>
      </c>
      <c r="D8" s="26">
        <f t="shared" si="2"/>
        <v>1</v>
      </c>
      <c r="E8" s="26">
        <f t="shared" si="3"/>
        <v>6</v>
      </c>
      <c r="F8" s="32">
        <v>100</v>
      </c>
      <c r="G8" s="32">
        <v>62</v>
      </c>
      <c r="H8" s="33">
        <f t="shared" si="0"/>
        <v>81</v>
      </c>
      <c r="I8" s="29">
        <v>0.6</v>
      </c>
      <c r="J8" s="15">
        <f t="shared" si="4"/>
        <v>1</v>
      </c>
      <c r="K8" s="37"/>
      <c r="L8" s="37"/>
      <c r="M8" s="34">
        <f t="shared" si="1"/>
        <v>1</v>
      </c>
      <c r="N8" s="19"/>
      <c r="O8" s="19">
        <f t="shared" si="5"/>
        <v>0</v>
      </c>
      <c r="P8" s="19"/>
      <c r="Q8" s="34">
        <f t="shared" si="6"/>
        <v>0</v>
      </c>
      <c r="R8" s="34"/>
      <c r="S8" s="34">
        <f t="shared" si="7"/>
        <v>0</v>
      </c>
      <c r="T8" s="34"/>
      <c r="U8" s="34">
        <f t="shared" si="8"/>
        <v>0</v>
      </c>
      <c r="V8" s="34"/>
      <c r="W8" s="34">
        <f t="shared" si="9"/>
        <v>0</v>
      </c>
      <c r="X8" s="34"/>
      <c r="Y8" s="34"/>
      <c r="Z8" s="34"/>
      <c r="AA8" s="22"/>
    </row>
    <row r="9" spans="1:27" ht="12.75">
      <c r="A9" s="31">
        <f t="shared" si="10"/>
        <v>40183</v>
      </c>
      <c r="B9" s="29">
        <v>11</v>
      </c>
      <c r="C9" s="29">
        <v>4</v>
      </c>
      <c r="D9" s="26">
        <f t="shared" si="2"/>
        <v>7.5</v>
      </c>
      <c r="E9" s="26">
        <f t="shared" si="3"/>
        <v>7</v>
      </c>
      <c r="F9" s="32">
        <v>98</v>
      </c>
      <c r="G9" s="32">
        <v>50</v>
      </c>
      <c r="H9" s="33">
        <f t="shared" si="0"/>
        <v>74</v>
      </c>
      <c r="I9" s="29">
        <v>6</v>
      </c>
      <c r="J9" s="15">
        <f t="shared" si="4"/>
        <v>1</v>
      </c>
      <c r="K9" s="37"/>
      <c r="L9" s="37"/>
      <c r="M9" s="34">
        <f t="shared" si="1"/>
        <v>1</v>
      </c>
      <c r="N9" s="19"/>
      <c r="O9" s="19">
        <f t="shared" si="5"/>
        <v>1</v>
      </c>
      <c r="P9" s="19"/>
      <c r="Q9" s="34">
        <f t="shared" si="6"/>
        <v>0</v>
      </c>
      <c r="R9" s="34"/>
      <c r="S9" s="34">
        <f t="shared" si="7"/>
        <v>0</v>
      </c>
      <c r="T9" s="34"/>
      <c r="U9" s="34">
        <f t="shared" si="8"/>
        <v>0</v>
      </c>
      <c r="V9" s="34"/>
      <c r="W9" s="34">
        <f t="shared" si="9"/>
        <v>0</v>
      </c>
      <c r="X9" s="34"/>
      <c r="Y9" s="34"/>
      <c r="Z9" s="34"/>
      <c r="AA9" s="22"/>
    </row>
    <row r="10" spans="1:27" ht="12.75">
      <c r="A10" s="31">
        <f t="shared" si="10"/>
        <v>40184</v>
      </c>
      <c r="B10" s="29">
        <v>9</v>
      </c>
      <c r="C10" s="29">
        <v>5</v>
      </c>
      <c r="D10" s="26">
        <f t="shared" si="2"/>
        <v>7</v>
      </c>
      <c r="E10" s="26">
        <f t="shared" si="3"/>
        <v>4</v>
      </c>
      <c r="F10" s="32">
        <v>97</v>
      </c>
      <c r="G10" s="32">
        <v>70</v>
      </c>
      <c r="H10" s="33">
        <f t="shared" si="0"/>
        <v>83.5</v>
      </c>
      <c r="I10" s="29">
        <v>1.4</v>
      </c>
      <c r="J10" s="15">
        <f t="shared" si="4"/>
        <v>1</v>
      </c>
      <c r="K10" s="37"/>
      <c r="L10" s="37"/>
      <c r="M10" s="34">
        <f t="shared" si="1"/>
        <v>1</v>
      </c>
      <c r="N10" s="19"/>
      <c r="O10" s="19">
        <f t="shared" si="5"/>
        <v>1</v>
      </c>
      <c r="P10" s="19"/>
      <c r="Q10" s="34">
        <f t="shared" si="6"/>
        <v>0</v>
      </c>
      <c r="R10" s="34"/>
      <c r="S10" s="34">
        <f t="shared" si="7"/>
        <v>0</v>
      </c>
      <c r="T10" s="34"/>
      <c r="U10" s="34">
        <f t="shared" si="8"/>
        <v>0</v>
      </c>
      <c r="V10" s="34"/>
      <c r="W10" s="34">
        <f t="shared" si="9"/>
        <v>0</v>
      </c>
      <c r="X10" s="34"/>
      <c r="Y10" s="34"/>
      <c r="Z10" s="34"/>
      <c r="AA10" s="22"/>
    </row>
    <row r="11" spans="1:27" ht="12.75">
      <c r="A11" s="31">
        <f t="shared" si="10"/>
        <v>40185</v>
      </c>
      <c r="B11" s="29">
        <v>10</v>
      </c>
      <c r="C11" s="29">
        <v>5</v>
      </c>
      <c r="D11" s="26">
        <f t="shared" si="2"/>
        <v>7.5</v>
      </c>
      <c r="E11" s="26">
        <f t="shared" si="3"/>
        <v>5</v>
      </c>
      <c r="F11" s="32">
        <v>99</v>
      </c>
      <c r="G11" s="32">
        <v>51</v>
      </c>
      <c r="H11" s="33">
        <f t="shared" si="0"/>
        <v>75</v>
      </c>
      <c r="I11" s="29">
        <v>12.6</v>
      </c>
      <c r="J11" s="15">
        <f t="shared" si="4"/>
        <v>1</v>
      </c>
      <c r="K11" s="37"/>
      <c r="L11" s="37"/>
      <c r="M11" s="34">
        <f t="shared" si="1"/>
        <v>1</v>
      </c>
      <c r="N11" s="19"/>
      <c r="O11" s="19">
        <f t="shared" si="5"/>
        <v>1</v>
      </c>
      <c r="P11" s="19"/>
      <c r="Q11" s="34">
        <f t="shared" si="6"/>
        <v>1</v>
      </c>
      <c r="R11" s="34"/>
      <c r="S11" s="34">
        <f t="shared" si="7"/>
        <v>0</v>
      </c>
      <c r="T11" s="34"/>
      <c r="U11" s="34">
        <f t="shared" si="8"/>
        <v>0</v>
      </c>
      <c r="V11" s="34"/>
      <c r="W11" s="34">
        <f t="shared" si="9"/>
        <v>0</v>
      </c>
      <c r="X11" s="34"/>
      <c r="Y11" s="34"/>
      <c r="Z11" s="34"/>
      <c r="AA11" s="22"/>
    </row>
    <row r="12" spans="1:27" ht="12.75">
      <c r="A12" s="31">
        <f t="shared" si="10"/>
        <v>40186</v>
      </c>
      <c r="B12" s="29">
        <v>9</v>
      </c>
      <c r="C12" s="29">
        <v>6</v>
      </c>
      <c r="D12" s="26">
        <f t="shared" si="2"/>
        <v>7.5</v>
      </c>
      <c r="E12" s="26">
        <f t="shared" si="3"/>
        <v>3</v>
      </c>
      <c r="F12" s="32">
        <v>100</v>
      </c>
      <c r="G12" s="32">
        <v>52</v>
      </c>
      <c r="H12" s="33">
        <f t="shared" si="0"/>
        <v>76</v>
      </c>
      <c r="I12" s="29">
        <v>25</v>
      </c>
      <c r="J12" s="15">
        <f t="shared" si="4"/>
        <v>1</v>
      </c>
      <c r="K12" s="37"/>
      <c r="L12" s="37"/>
      <c r="M12" s="34">
        <f t="shared" si="1"/>
        <v>1</v>
      </c>
      <c r="N12" s="19"/>
      <c r="O12" s="19">
        <f t="shared" si="5"/>
        <v>1</v>
      </c>
      <c r="P12" s="19"/>
      <c r="Q12" s="34">
        <f t="shared" si="6"/>
        <v>1</v>
      </c>
      <c r="R12" s="34"/>
      <c r="S12" s="34">
        <f t="shared" si="7"/>
        <v>1</v>
      </c>
      <c r="T12" s="34"/>
      <c r="U12" s="34">
        <f t="shared" si="8"/>
        <v>0</v>
      </c>
      <c r="V12" s="34"/>
      <c r="W12" s="34">
        <f t="shared" si="9"/>
        <v>0</v>
      </c>
      <c r="X12" s="34"/>
      <c r="Y12" s="34"/>
      <c r="Z12" s="34"/>
      <c r="AA12" s="22"/>
    </row>
    <row r="13" spans="1:27" ht="12.75">
      <c r="A13" s="31">
        <f t="shared" si="10"/>
        <v>40187</v>
      </c>
      <c r="B13" s="29">
        <v>9</v>
      </c>
      <c r="C13" s="29">
        <v>0.5</v>
      </c>
      <c r="D13" s="26">
        <f t="shared" si="2"/>
        <v>4.75</v>
      </c>
      <c r="E13" s="26">
        <f t="shared" si="3"/>
        <v>8.5</v>
      </c>
      <c r="F13" s="32">
        <v>97</v>
      </c>
      <c r="G13" s="32">
        <v>68</v>
      </c>
      <c r="H13" s="33">
        <f t="shared" si="0"/>
        <v>82.5</v>
      </c>
      <c r="I13" s="29">
        <v>4.4</v>
      </c>
      <c r="J13" s="15">
        <f t="shared" si="4"/>
        <v>1</v>
      </c>
      <c r="K13" s="37"/>
      <c r="L13" s="37"/>
      <c r="M13" s="34">
        <f t="shared" si="1"/>
        <v>1</v>
      </c>
      <c r="N13" s="19"/>
      <c r="O13" s="19">
        <f t="shared" si="5"/>
        <v>1</v>
      </c>
      <c r="P13" s="19"/>
      <c r="Q13" s="34">
        <f t="shared" si="6"/>
        <v>0</v>
      </c>
      <c r="R13" s="34"/>
      <c r="S13" s="34">
        <f t="shared" si="7"/>
        <v>0</v>
      </c>
      <c r="T13" s="34"/>
      <c r="U13" s="34">
        <f t="shared" si="8"/>
        <v>0</v>
      </c>
      <c r="V13" s="34"/>
      <c r="W13" s="34">
        <f t="shared" si="9"/>
        <v>0</v>
      </c>
      <c r="X13" s="34"/>
      <c r="Y13" s="34"/>
      <c r="Z13" s="34"/>
      <c r="AA13" s="22"/>
    </row>
    <row r="14" spans="1:27" ht="12.75">
      <c r="A14" s="31">
        <f t="shared" si="10"/>
        <v>40188</v>
      </c>
      <c r="B14" s="29">
        <v>5</v>
      </c>
      <c r="C14" s="29">
        <v>-1</v>
      </c>
      <c r="D14" s="26">
        <f t="shared" si="2"/>
        <v>2</v>
      </c>
      <c r="E14" s="26">
        <f t="shared" si="3"/>
        <v>6</v>
      </c>
      <c r="F14" s="32">
        <v>96</v>
      </c>
      <c r="G14" s="32">
        <v>72</v>
      </c>
      <c r="H14" s="33">
        <f t="shared" si="0"/>
        <v>84</v>
      </c>
      <c r="I14" s="29">
        <v>3.4</v>
      </c>
      <c r="J14" s="15">
        <f t="shared" si="4"/>
        <v>1</v>
      </c>
      <c r="K14" s="37"/>
      <c r="L14" s="37"/>
      <c r="M14" s="34">
        <f t="shared" si="1"/>
        <v>1</v>
      </c>
      <c r="N14" s="19"/>
      <c r="O14" s="19">
        <f t="shared" si="5"/>
        <v>1</v>
      </c>
      <c r="P14" s="19"/>
      <c r="Q14" s="34">
        <f t="shared" si="6"/>
        <v>0</v>
      </c>
      <c r="R14" s="34"/>
      <c r="S14" s="34">
        <f t="shared" si="7"/>
        <v>0</v>
      </c>
      <c r="T14" s="34"/>
      <c r="U14" s="34">
        <f t="shared" si="8"/>
        <v>0</v>
      </c>
      <c r="V14" s="34"/>
      <c r="W14" s="34">
        <f t="shared" si="9"/>
        <v>0</v>
      </c>
      <c r="X14" s="34"/>
      <c r="Y14" s="34"/>
      <c r="Z14" s="34"/>
      <c r="AA14" s="22"/>
    </row>
    <row r="15" spans="1:27" ht="12.75">
      <c r="A15" s="31">
        <f t="shared" si="10"/>
        <v>40189</v>
      </c>
      <c r="B15" s="29">
        <v>2</v>
      </c>
      <c r="C15" s="29">
        <v>-1</v>
      </c>
      <c r="D15" s="26">
        <f t="shared" si="2"/>
        <v>0.5</v>
      </c>
      <c r="E15" s="26">
        <f t="shared" si="3"/>
        <v>3</v>
      </c>
      <c r="F15" s="32">
        <v>100</v>
      </c>
      <c r="G15" s="32">
        <v>78</v>
      </c>
      <c r="H15" s="33">
        <f t="shared" si="0"/>
        <v>89</v>
      </c>
      <c r="I15" s="29">
        <v>0.4</v>
      </c>
      <c r="J15" s="15">
        <f t="shared" si="4"/>
        <v>1</v>
      </c>
      <c r="K15" s="37"/>
      <c r="L15" s="37"/>
      <c r="M15" s="34">
        <f t="shared" si="1"/>
        <v>1</v>
      </c>
      <c r="N15" s="19"/>
      <c r="O15" s="19">
        <f t="shared" si="5"/>
        <v>0</v>
      </c>
      <c r="P15" s="19"/>
      <c r="Q15" s="34">
        <f t="shared" si="6"/>
        <v>0</v>
      </c>
      <c r="R15" s="34"/>
      <c r="S15" s="34">
        <f t="shared" si="7"/>
        <v>0</v>
      </c>
      <c r="T15" s="34"/>
      <c r="U15" s="34">
        <f t="shared" si="8"/>
        <v>0</v>
      </c>
      <c r="V15" s="34"/>
      <c r="W15" s="34">
        <f t="shared" si="9"/>
        <v>0</v>
      </c>
      <c r="X15" s="34"/>
      <c r="Y15" s="34"/>
      <c r="Z15" s="34"/>
      <c r="AA15" s="22"/>
    </row>
    <row r="16" spans="1:27" ht="12.75">
      <c r="A16" s="31">
        <f t="shared" si="10"/>
        <v>40190</v>
      </c>
      <c r="B16" s="29">
        <v>3</v>
      </c>
      <c r="C16" s="29">
        <v>0</v>
      </c>
      <c r="D16" s="26">
        <f t="shared" si="2"/>
        <v>1.5</v>
      </c>
      <c r="E16" s="26">
        <f t="shared" si="3"/>
        <v>3</v>
      </c>
      <c r="F16" s="32">
        <v>96</v>
      </c>
      <c r="G16" s="32">
        <v>65</v>
      </c>
      <c r="H16" s="33">
        <f t="shared" si="0"/>
        <v>80.5</v>
      </c>
      <c r="I16" s="29">
        <v>1.4</v>
      </c>
      <c r="J16" s="15">
        <f t="shared" si="4"/>
        <v>1</v>
      </c>
      <c r="K16" s="37"/>
      <c r="L16" s="37"/>
      <c r="M16" s="34">
        <f t="shared" si="1"/>
        <v>1</v>
      </c>
      <c r="N16" s="19"/>
      <c r="O16" s="19">
        <f t="shared" si="5"/>
        <v>1</v>
      </c>
      <c r="P16" s="19"/>
      <c r="Q16" s="34">
        <f t="shared" si="6"/>
        <v>0</v>
      </c>
      <c r="R16" s="34"/>
      <c r="S16" s="34">
        <f t="shared" si="7"/>
        <v>0</v>
      </c>
      <c r="T16" s="34"/>
      <c r="U16" s="34">
        <f t="shared" si="8"/>
        <v>0</v>
      </c>
      <c r="V16" s="34"/>
      <c r="W16" s="34">
        <f t="shared" si="9"/>
        <v>0</v>
      </c>
      <c r="X16" s="34"/>
      <c r="Y16" s="34"/>
      <c r="Z16" s="34"/>
      <c r="AA16" s="22"/>
    </row>
    <row r="17" spans="1:27" ht="12.75">
      <c r="A17" s="31">
        <f t="shared" si="10"/>
        <v>40191</v>
      </c>
      <c r="B17" s="29">
        <v>1</v>
      </c>
      <c r="C17" s="29">
        <v>0</v>
      </c>
      <c r="D17" s="26">
        <f t="shared" si="2"/>
        <v>0.5</v>
      </c>
      <c r="E17" s="26">
        <f t="shared" si="3"/>
        <v>1</v>
      </c>
      <c r="F17" s="32">
        <v>98</v>
      </c>
      <c r="G17" s="32">
        <v>66</v>
      </c>
      <c r="H17" s="33">
        <f t="shared" si="0"/>
        <v>82</v>
      </c>
      <c r="I17" s="29">
        <v>0</v>
      </c>
      <c r="J17" s="15">
        <f t="shared" si="4"/>
        <v>0</v>
      </c>
      <c r="K17" s="37"/>
      <c r="L17" s="37"/>
      <c r="M17" s="34">
        <f t="shared" si="1"/>
        <v>0</v>
      </c>
      <c r="N17" s="19"/>
      <c r="O17" s="19">
        <f t="shared" si="5"/>
        <v>0</v>
      </c>
      <c r="P17" s="19"/>
      <c r="Q17" s="34">
        <f t="shared" si="6"/>
        <v>0</v>
      </c>
      <c r="R17" s="34"/>
      <c r="S17" s="34">
        <f t="shared" si="7"/>
        <v>0</v>
      </c>
      <c r="T17" s="34"/>
      <c r="U17" s="34">
        <f t="shared" si="8"/>
        <v>0</v>
      </c>
      <c r="V17" s="34"/>
      <c r="W17" s="34">
        <f t="shared" si="9"/>
        <v>0</v>
      </c>
      <c r="X17" s="34"/>
      <c r="Y17" s="34"/>
      <c r="Z17" s="34"/>
      <c r="AA17" s="22"/>
    </row>
    <row r="18" spans="1:27" ht="12.75">
      <c r="A18" s="31">
        <f t="shared" si="10"/>
        <v>40192</v>
      </c>
      <c r="B18" s="29">
        <v>5</v>
      </c>
      <c r="C18" s="29">
        <v>0</v>
      </c>
      <c r="D18" s="26">
        <f t="shared" si="2"/>
        <v>2.5</v>
      </c>
      <c r="E18" s="26">
        <f t="shared" si="3"/>
        <v>5</v>
      </c>
      <c r="F18" s="32">
        <v>97</v>
      </c>
      <c r="G18" s="32">
        <v>68</v>
      </c>
      <c r="H18" s="33">
        <f t="shared" si="0"/>
        <v>82.5</v>
      </c>
      <c r="I18" s="29">
        <v>0.6</v>
      </c>
      <c r="J18" s="15">
        <f t="shared" si="4"/>
        <v>1</v>
      </c>
      <c r="K18" s="37"/>
      <c r="L18" s="37"/>
      <c r="M18" s="34">
        <f t="shared" si="1"/>
        <v>1</v>
      </c>
      <c r="N18" s="19"/>
      <c r="O18" s="19">
        <f t="shared" si="5"/>
        <v>0</v>
      </c>
      <c r="P18" s="19"/>
      <c r="Q18" s="34">
        <f t="shared" si="6"/>
        <v>0</v>
      </c>
      <c r="R18" s="34"/>
      <c r="S18" s="34">
        <f t="shared" si="7"/>
        <v>0</v>
      </c>
      <c r="T18" s="34"/>
      <c r="U18" s="34">
        <f t="shared" si="8"/>
        <v>0</v>
      </c>
      <c r="V18" s="34"/>
      <c r="W18" s="34">
        <f t="shared" si="9"/>
        <v>0</v>
      </c>
      <c r="X18" s="34"/>
      <c r="Y18" s="34"/>
      <c r="Z18" s="34"/>
      <c r="AA18" s="22"/>
    </row>
    <row r="19" spans="1:27" ht="12.75">
      <c r="A19" s="31">
        <f t="shared" si="10"/>
        <v>40193</v>
      </c>
      <c r="B19" s="29">
        <v>3</v>
      </c>
      <c r="C19" s="29">
        <v>0</v>
      </c>
      <c r="D19" s="26">
        <f t="shared" si="2"/>
        <v>1.5</v>
      </c>
      <c r="E19" s="26">
        <f t="shared" si="3"/>
        <v>3</v>
      </c>
      <c r="F19" s="32">
        <v>96</v>
      </c>
      <c r="G19" s="32">
        <v>80</v>
      </c>
      <c r="H19" s="33">
        <f t="shared" si="0"/>
        <v>88</v>
      </c>
      <c r="I19" s="29">
        <v>1.2</v>
      </c>
      <c r="J19" s="15">
        <f t="shared" si="4"/>
        <v>1</v>
      </c>
      <c r="K19" s="37"/>
      <c r="L19" s="37"/>
      <c r="M19" s="34">
        <f t="shared" si="1"/>
        <v>1</v>
      </c>
      <c r="N19" s="19"/>
      <c r="O19" s="19">
        <f t="shared" si="5"/>
        <v>1</v>
      </c>
      <c r="P19" s="19"/>
      <c r="Q19" s="34">
        <f t="shared" si="6"/>
        <v>0</v>
      </c>
      <c r="R19" s="34"/>
      <c r="S19" s="34">
        <f t="shared" si="7"/>
        <v>0</v>
      </c>
      <c r="T19" s="34"/>
      <c r="U19" s="34">
        <f t="shared" si="8"/>
        <v>0</v>
      </c>
      <c r="V19" s="34"/>
      <c r="W19" s="34">
        <f t="shared" si="9"/>
        <v>0</v>
      </c>
      <c r="X19" s="34"/>
      <c r="Y19" s="34"/>
      <c r="Z19" s="34"/>
      <c r="AA19" s="22"/>
    </row>
    <row r="20" spans="1:27" ht="12.75">
      <c r="A20" s="31">
        <f t="shared" si="10"/>
        <v>40194</v>
      </c>
      <c r="B20" s="29">
        <v>1</v>
      </c>
      <c r="C20" s="29">
        <v>-1</v>
      </c>
      <c r="D20" s="26">
        <f t="shared" si="2"/>
        <v>0</v>
      </c>
      <c r="E20" s="26">
        <f t="shared" si="3"/>
        <v>2</v>
      </c>
      <c r="F20" s="32">
        <v>94</v>
      </c>
      <c r="G20" s="32">
        <v>78</v>
      </c>
      <c r="H20" s="33">
        <f t="shared" si="0"/>
        <v>86</v>
      </c>
      <c r="I20" s="29">
        <v>0</v>
      </c>
      <c r="J20" s="15">
        <f t="shared" si="4"/>
        <v>0</v>
      </c>
      <c r="K20" s="37"/>
      <c r="L20" s="37"/>
      <c r="M20" s="34">
        <f t="shared" si="1"/>
        <v>0</v>
      </c>
      <c r="N20" s="19"/>
      <c r="O20" s="19">
        <f t="shared" si="5"/>
        <v>0</v>
      </c>
      <c r="P20" s="19"/>
      <c r="Q20" s="34">
        <f t="shared" si="6"/>
        <v>0</v>
      </c>
      <c r="R20" s="34"/>
      <c r="S20" s="34">
        <f t="shared" si="7"/>
        <v>0</v>
      </c>
      <c r="T20" s="34"/>
      <c r="U20" s="34">
        <f t="shared" si="8"/>
        <v>0</v>
      </c>
      <c r="V20" s="34"/>
      <c r="W20" s="34">
        <f t="shared" si="9"/>
        <v>0</v>
      </c>
      <c r="X20" s="34"/>
      <c r="Y20" s="34"/>
      <c r="Z20" s="34"/>
      <c r="AA20" s="22"/>
    </row>
    <row r="21" spans="1:27" ht="12.75">
      <c r="A21" s="31">
        <f t="shared" si="10"/>
        <v>40195</v>
      </c>
      <c r="B21" s="29">
        <v>3</v>
      </c>
      <c r="C21" s="29">
        <v>-2</v>
      </c>
      <c r="D21" s="26">
        <f t="shared" si="2"/>
        <v>0.5</v>
      </c>
      <c r="E21" s="26">
        <f t="shared" si="3"/>
        <v>5</v>
      </c>
      <c r="F21" s="32">
        <v>97</v>
      </c>
      <c r="G21" s="32">
        <v>71</v>
      </c>
      <c r="H21" s="33">
        <f t="shared" si="0"/>
        <v>84</v>
      </c>
      <c r="I21" s="29">
        <v>0</v>
      </c>
      <c r="J21" s="15">
        <f t="shared" si="4"/>
        <v>0</v>
      </c>
      <c r="K21" s="37"/>
      <c r="L21" s="37"/>
      <c r="M21" s="34">
        <f t="shared" si="1"/>
        <v>0</v>
      </c>
      <c r="N21" s="19"/>
      <c r="O21" s="19">
        <f t="shared" si="5"/>
        <v>0</v>
      </c>
      <c r="P21" s="19"/>
      <c r="Q21" s="34">
        <f t="shared" si="6"/>
        <v>0</v>
      </c>
      <c r="R21" s="34"/>
      <c r="S21" s="34">
        <f t="shared" si="7"/>
        <v>0</v>
      </c>
      <c r="T21" s="34"/>
      <c r="U21" s="34">
        <f t="shared" si="8"/>
        <v>0</v>
      </c>
      <c r="V21" s="34"/>
      <c r="W21" s="34">
        <f t="shared" si="9"/>
        <v>0</v>
      </c>
      <c r="X21" s="34"/>
      <c r="Y21" s="34"/>
      <c r="Z21" s="34"/>
      <c r="AA21" s="22"/>
    </row>
    <row r="22" spans="1:27" ht="12.75">
      <c r="A22" s="31">
        <f t="shared" si="10"/>
        <v>40196</v>
      </c>
      <c r="B22" s="29">
        <v>2</v>
      </c>
      <c r="C22" s="29">
        <v>0</v>
      </c>
      <c r="D22" s="26">
        <f t="shared" si="2"/>
        <v>1</v>
      </c>
      <c r="E22" s="26">
        <f t="shared" si="3"/>
        <v>2</v>
      </c>
      <c r="F22" s="32">
        <v>98</v>
      </c>
      <c r="G22" s="32">
        <v>90</v>
      </c>
      <c r="H22" s="33">
        <f t="shared" si="0"/>
        <v>94</v>
      </c>
      <c r="I22" s="29">
        <v>1.4</v>
      </c>
      <c r="J22" s="15">
        <f t="shared" si="4"/>
        <v>1</v>
      </c>
      <c r="K22" s="37"/>
      <c r="L22" s="37"/>
      <c r="M22" s="34">
        <f t="shared" si="1"/>
        <v>1</v>
      </c>
      <c r="N22" s="19"/>
      <c r="O22" s="19">
        <f t="shared" si="5"/>
        <v>1</v>
      </c>
      <c r="P22" s="19"/>
      <c r="Q22" s="34">
        <f t="shared" si="6"/>
        <v>0</v>
      </c>
      <c r="R22" s="34"/>
      <c r="S22" s="34">
        <f t="shared" si="7"/>
        <v>0</v>
      </c>
      <c r="T22" s="34"/>
      <c r="U22" s="34">
        <f t="shared" si="8"/>
        <v>0</v>
      </c>
      <c r="V22" s="34"/>
      <c r="W22" s="34">
        <f t="shared" si="9"/>
        <v>0</v>
      </c>
      <c r="X22" s="34"/>
      <c r="Y22" s="34"/>
      <c r="Z22" s="34"/>
      <c r="AA22" s="22"/>
    </row>
    <row r="23" spans="1:27" ht="12.75">
      <c r="A23" s="31">
        <f t="shared" si="10"/>
        <v>40197</v>
      </c>
      <c r="B23" s="29">
        <v>2</v>
      </c>
      <c r="C23" s="29">
        <v>-1</v>
      </c>
      <c r="D23" s="26">
        <f t="shared" si="2"/>
        <v>0.5</v>
      </c>
      <c r="E23" s="26">
        <f t="shared" si="3"/>
        <v>3</v>
      </c>
      <c r="F23" s="32">
        <v>100</v>
      </c>
      <c r="G23" s="32">
        <v>65</v>
      </c>
      <c r="H23" s="33">
        <f t="shared" si="0"/>
        <v>82.5</v>
      </c>
      <c r="I23" s="29">
        <v>0</v>
      </c>
      <c r="J23" s="15">
        <f t="shared" si="4"/>
        <v>0</v>
      </c>
      <c r="K23" s="37"/>
      <c r="L23" s="37"/>
      <c r="M23" s="34">
        <f t="shared" si="1"/>
        <v>0</v>
      </c>
      <c r="N23" s="19"/>
      <c r="O23" s="19">
        <f t="shared" si="5"/>
        <v>0</v>
      </c>
      <c r="P23" s="19"/>
      <c r="Q23" s="34">
        <f t="shared" si="6"/>
        <v>0</v>
      </c>
      <c r="R23" s="34"/>
      <c r="S23" s="34">
        <f t="shared" si="7"/>
        <v>0</v>
      </c>
      <c r="T23" s="34"/>
      <c r="U23" s="34">
        <f t="shared" si="8"/>
        <v>0</v>
      </c>
      <c r="V23" s="34"/>
      <c r="W23" s="34">
        <f t="shared" si="9"/>
        <v>0</v>
      </c>
      <c r="X23" s="34"/>
      <c r="Y23" s="34"/>
      <c r="Z23" s="34"/>
      <c r="AA23" s="22"/>
    </row>
    <row r="24" spans="1:27" ht="12.75">
      <c r="A24" s="31">
        <f t="shared" si="10"/>
        <v>40198</v>
      </c>
      <c r="B24" s="29">
        <v>5</v>
      </c>
      <c r="C24" s="29">
        <v>-1</v>
      </c>
      <c r="D24" s="26">
        <f t="shared" si="2"/>
        <v>2</v>
      </c>
      <c r="E24" s="26">
        <f t="shared" si="3"/>
        <v>6</v>
      </c>
      <c r="F24" s="32">
        <v>92</v>
      </c>
      <c r="G24" s="32">
        <v>53</v>
      </c>
      <c r="H24" s="33">
        <f t="shared" si="0"/>
        <v>72.5</v>
      </c>
      <c r="I24" s="29">
        <v>0</v>
      </c>
      <c r="J24" s="15">
        <f t="shared" si="4"/>
        <v>0</v>
      </c>
      <c r="K24" s="37"/>
      <c r="L24" s="37"/>
      <c r="M24" s="34">
        <f t="shared" si="1"/>
        <v>0</v>
      </c>
      <c r="N24" s="19"/>
      <c r="O24" s="19">
        <f t="shared" si="5"/>
        <v>0</v>
      </c>
      <c r="P24" s="19"/>
      <c r="Q24" s="34">
        <f t="shared" si="6"/>
        <v>0</v>
      </c>
      <c r="R24" s="34"/>
      <c r="S24" s="34">
        <f t="shared" si="7"/>
        <v>0</v>
      </c>
      <c r="T24" s="34"/>
      <c r="U24" s="34">
        <f t="shared" si="8"/>
        <v>0</v>
      </c>
      <c r="V24" s="34"/>
      <c r="W24" s="34">
        <f t="shared" si="9"/>
        <v>0</v>
      </c>
      <c r="X24" s="34"/>
      <c r="Y24" s="34"/>
      <c r="Z24" s="34"/>
      <c r="AA24" s="22"/>
    </row>
    <row r="25" spans="1:27" ht="12.75">
      <c r="A25" s="31">
        <f t="shared" si="10"/>
        <v>40199</v>
      </c>
      <c r="B25" s="29">
        <v>1</v>
      </c>
      <c r="C25" s="29">
        <v>-1</v>
      </c>
      <c r="D25" s="26">
        <f t="shared" si="2"/>
        <v>0</v>
      </c>
      <c r="E25" s="26">
        <f t="shared" si="3"/>
        <v>2</v>
      </c>
      <c r="F25" s="32">
        <v>97</v>
      </c>
      <c r="G25" s="32">
        <v>85</v>
      </c>
      <c r="H25" s="33">
        <f t="shared" si="0"/>
        <v>91</v>
      </c>
      <c r="I25" s="29">
        <v>0.2</v>
      </c>
      <c r="J25" s="15">
        <f t="shared" si="4"/>
        <v>1</v>
      </c>
      <c r="K25" s="37"/>
      <c r="L25" s="37"/>
      <c r="M25" s="34">
        <f t="shared" si="1"/>
        <v>1</v>
      </c>
      <c r="N25" s="19"/>
      <c r="O25" s="19">
        <f t="shared" si="5"/>
        <v>0</v>
      </c>
      <c r="P25" s="19"/>
      <c r="Q25" s="34">
        <f t="shared" si="6"/>
        <v>0</v>
      </c>
      <c r="R25" s="34"/>
      <c r="S25" s="34">
        <f t="shared" si="7"/>
        <v>0</v>
      </c>
      <c r="T25" s="34"/>
      <c r="U25" s="34">
        <f t="shared" si="8"/>
        <v>0</v>
      </c>
      <c r="V25" s="34"/>
      <c r="W25" s="34">
        <f t="shared" si="9"/>
        <v>0</v>
      </c>
      <c r="X25" s="34"/>
      <c r="Y25" s="34"/>
      <c r="Z25" s="34"/>
      <c r="AA25" s="22"/>
    </row>
    <row r="26" spans="1:27" ht="12.75">
      <c r="A26" s="31">
        <f t="shared" si="10"/>
        <v>40200</v>
      </c>
      <c r="B26" s="29">
        <v>-1</v>
      </c>
      <c r="C26" s="29">
        <v>-3</v>
      </c>
      <c r="D26" s="26">
        <f t="shared" si="2"/>
        <v>-2</v>
      </c>
      <c r="E26" s="26">
        <f t="shared" si="3"/>
        <v>2</v>
      </c>
      <c r="F26" s="32">
        <v>100</v>
      </c>
      <c r="G26" s="32">
        <v>75</v>
      </c>
      <c r="H26" s="33">
        <f t="shared" si="0"/>
        <v>87.5</v>
      </c>
      <c r="I26" s="29">
        <v>0</v>
      </c>
      <c r="J26" s="15">
        <f t="shared" si="4"/>
        <v>0</v>
      </c>
      <c r="K26" s="37"/>
      <c r="L26" s="37"/>
      <c r="M26" s="34">
        <f t="shared" si="1"/>
        <v>0</v>
      </c>
      <c r="N26" s="19"/>
      <c r="O26" s="19">
        <f t="shared" si="5"/>
        <v>0</v>
      </c>
      <c r="P26" s="19"/>
      <c r="Q26" s="34">
        <f t="shared" si="6"/>
        <v>0</v>
      </c>
      <c r="R26" s="34"/>
      <c r="S26" s="34">
        <f t="shared" si="7"/>
        <v>0</v>
      </c>
      <c r="T26" s="34"/>
      <c r="U26" s="34">
        <f t="shared" si="8"/>
        <v>0</v>
      </c>
      <c r="V26" s="34"/>
      <c r="W26" s="34">
        <f t="shared" si="9"/>
        <v>0</v>
      </c>
      <c r="X26" s="34"/>
      <c r="Y26" s="34"/>
      <c r="Z26" s="34"/>
      <c r="AA26" s="22"/>
    </row>
    <row r="27" spans="1:27" ht="12.75">
      <c r="A27" s="31">
        <f t="shared" si="10"/>
        <v>40201</v>
      </c>
      <c r="B27" s="29">
        <v>-2.5</v>
      </c>
      <c r="C27" s="29">
        <v>-4</v>
      </c>
      <c r="D27" s="26">
        <f t="shared" si="2"/>
        <v>-3.25</v>
      </c>
      <c r="E27" s="26">
        <f t="shared" si="3"/>
        <v>1.5</v>
      </c>
      <c r="F27" s="32">
        <v>98</v>
      </c>
      <c r="G27" s="32">
        <v>79</v>
      </c>
      <c r="H27" s="33">
        <f t="shared" si="0"/>
        <v>88.5</v>
      </c>
      <c r="I27" s="29">
        <v>0</v>
      </c>
      <c r="J27" s="15">
        <f t="shared" si="4"/>
        <v>0</v>
      </c>
      <c r="K27" s="37"/>
      <c r="L27" s="37"/>
      <c r="M27" s="34">
        <f t="shared" si="1"/>
        <v>0</v>
      </c>
      <c r="N27" s="19"/>
      <c r="O27" s="19">
        <f t="shared" si="5"/>
        <v>0</v>
      </c>
      <c r="P27" s="19"/>
      <c r="Q27" s="34">
        <f t="shared" si="6"/>
        <v>0</v>
      </c>
      <c r="R27" s="34"/>
      <c r="S27" s="34">
        <f t="shared" si="7"/>
        <v>0</v>
      </c>
      <c r="T27" s="34"/>
      <c r="U27" s="34">
        <f t="shared" si="8"/>
        <v>0</v>
      </c>
      <c r="V27" s="34"/>
      <c r="W27" s="34">
        <f t="shared" si="9"/>
        <v>0</v>
      </c>
      <c r="X27" s="34"/>
      <c r="Y27" s="34"/>
      <c r="Z27" s="34"/>
      <c r="AA27" s="22"/>
    </row>
    <row r="28" spans="1:27" ht="12.75">
      <c r="A28" s="31">
        <f t="shared" si="10"/>
        <v>40202</v>
      </c>
      <c r="B28" s="29">
        <v>3.5</v>
      </c>
      <c r="C28" s="29">
        <v>-2</v>
      </c>
      <c r="D28" s="26">
        <f t="shared" si="2"/>
        <v>0.75</v>
      </c>
      <c r="E28" s="26">
        <f t="shared" si="3"/>
        <v>5.5</v>
      </c>
      <c r="F28" s="32">
        <v>90</v>
      </c>
      <c r="G28" s="32">
        <v>52</v>
      </c>
      <c r="H28" s="33">
        <f t="shared" si="0"/>
        <v>71</v>
      </c>
      <c r="I28" s="29">
        <v>1.4</v>
      </c>
      <c r="J28" s="15">
        <f t="shared" si="4"/>
        <v>1</v>
      </c>
      <c r="K28" s="37"/>
      <c r="L28" s="37"/>
      <c r="M28" s="34">
        <f t="shared" si="1"/>
        <v>1</v>
      </c>
      <c r="N28" s="19"/>
      <c r="O28" s="19">
        <f t="shared" si="5"/>
        <v>1</v>
      </c>
      <c r="P28" s="19"/>
      <c r="Q28" s="34">
        <f t="shared" si="6"/>
        <v>0</v>
      </c>
      <c r="R28" s="34"/>
      <c r="S28" s="34">
        <f t="shared" si="7"/>
        <v>0</v>
      </c>
      <c r="T28" s="34"/>
      <c r="U28" s="34">
        <f t="shared" si="8"/>
        <v>0</v>
      </c>
      <c r="V28" s="34"/>
      <c r="W28" s="34">
        <f t="shared" si="9"/>
        <v>0</v>
      </c>
      <c r="X28" s="34"/>
      <c r="Y28" s="34"/>
      <c r="Z28" s="34"/>
      <c r="AA28" s="22"/>
    </row>
    <row r="29" spans="1:27" ht="12.75">
      <c r="A29" s="31">
        <f t="shared" si="10"/>
        <v>40203</v>
      </c>
      <c r="B29" s="29">
        <v>3.5</v>
      </c>
      <c r="C29" s="29">
        <v>-2</v>
      </c>
      <c r="D29" s="26">
        <f t="shared" si="2"/>
        <v>0.75</v>
      </c>
      <c r="E29" s="26">
        <f t="shared" si="3"/>
        <v>5.5</v>
      </c>
      <c r="F29" s="32">
        <v>94</v>
      </c>
      <c r="G29" s="32">
        <v>60</v>
      </c>
      <c r="H29" s="33">
        <f t="shared" si="0"/>
        <v>77</v>
      </c>
      <c r="I29" s="29">
        <v>0</v>
      </c>
      <c r="J29" s="15">
        <f t="shared" si="4"/>
        <v>0</v>
      </c>
      <c r="K29" s="37"/>
      <c r="L29" s="37"/>
      <c r="M29" s="34">
        <f t="shared" si="1"/>
        <v>0</v>
      </c>
      <c r="N29" s="19"/>
      <c r="O29" s="19">
        <f t="shared" si="5"/>
        <v>0</v>
      </c>
      <c r="P29" s="19"/>
      <c r="Q29" s="34">
        <f t="shared" si="6"/>
        <v>0</v>
      </c>
      <c r="R29" s="34"/>
      <c r="S29" s="34">
        <f t="shared" si="7"/>
        <v>0</v>
      </c>
      <c r="T29" s="34"/>
      <c r="U29" s="34">
        <f t="shared" si="8"/>
        <v>0</v>
      </c>
      <c r="V29" s="34"/>
      <c r="W29" s="34">
        <f t="shared" si="9"/>
        <v>0</v>
      </c>
      <c r="X29" s="34"/>
      <c r="Y29" s="34"/>
      <c r="Z29" s="34"/>
      <c r="AA29" s="22"/>
    </row>
    <row r="30" spans="1:27" ht="12.75">
      <c r="A30" s="31">
        <f t="shared" si="10"/>
        <v>40204</v>
      </c>
      <c r="B30" s="29">
        <v>6.5</v>
      </c>
      <c r="C30" s="29">
        <v>1</v>
      </c>
      <c r="D30" s="26">
        <f t="shared" si="2"/>
        <v>3.75</v>
      </c>
      <c r="E30" s="26">
        <f t="shared" si="3"/>
        <v>5.5</v>
      </c>
      <c r="F30" s="32">
        <v>96</v>
      </c>
      <c r="G30" s="32">
        <v>54</v>
      </c>
      <c r="H30" s="33">
        <f t="shared" si="0"/>
        <v>75</v>
      </c>
      <c r="I30" s="29">
        <v>4.5</v>
      </c>
      <c r="J30" s="15">
        <f t="shared" si="4"/>
        <v>1</v>
      </c>
      <c r="K30" s="37"/>
      <c r="L30" s="37"/>
      <c r="M30" s="34">
        <f t="shared" si="1"/>
        <v>1</v>
      </c>
      <c r="N30" s="19"/>
      <c r="O30" s="19">
        <f t="shared" si="5"/>
        <v>1</v>
      </c>
      <c r="P30" s="19"/>
      <c r="Q30" s="34">
        <f t="shared" si="6"/>
        <v>0</v>
      </c>
      <c r="R30" s="34"/>
      <c r="S30" s="34">
        <f t="shared" si="7"/>
        <v>0</v>
      </c>
      <c r="T30" s="34"/>
      <c r="U30" s="34">
        <f t="shared" si="8"/>
        <v>0</v>
      </c>
      <c r="V30" s="34"/>
      <c r="W30" s="34">
        <f t="shared" si="9"/>
        <v>0</v>
      </c>
      <c r="X30" s="34"/>
      <c r="Y30" s="34"/>
      <c r="Z30" s="34"/>
      <c r="AA30" s="22"/>
    </row>
    <row r="31" spans="1:27" ht="12.75">
      <c r="A31" s="31">
        <f t="shared" si="10"/>
        <v>40205</v>
      </c>
      <c r="B31" s="29">
        <v>3.5</v>
      </c>
      <c r="C31" s="29">
        <v>-1</v>
      </c>
      <c r="D31" s="26">
        <f t="shared" si="2"/>
        <v>1.25</v>
      </c>
      <c r="E31" s="26">
        <f t="shared" si="3"/>
        <v>4.5</v>
      </c>
      <c r="F31" s="32">
        <v>98</v>
      </c>
      <c r="G31" s="32">
        <v>94</v>
      </c>
      <c r="H31" s="33">
        <f t="shared" si="0"/>
        <v>96</v>
      </c>
      <c r="I31" s="29">
        <v>12.8</v>
      </c>
      <c r="J31" s="15">
        <f t="shared" si="4"/>
        <v>1</v>
      </c>
      <c r="K31" s="37"/>
      <c r="L31" s="37"/>
      <c r="M31" s="34">
        <f t="shared" si="1"/>
        <v>1</v>
      </c>
      <c r="N31" s="19"/>
      <c r="O31" s="19">
        <f t="shared" si="5"/>
        <v>1</v>
      </c>
      <c r="P31" s="19"/>
      <c r="Q31" s="34">
        <f t="shared" si="6"/>
        <v>1</v>
      </c>
      <c r="R31" s="34"/>
      <c r="S31" s="34">
        <f t="shared" si="7"/>
        <v>0</v>
      </c>
      <c r="T31" s="34"/>
      <c r="U31" s="34">
        <f t="shared" si="8"/>
        <v>0</v>
      </c>
      <c r="V31" s="34"/>
      <c r="W31" s="34">
        <f t="shared" si="9"/>
        <v>0</v>
      </c>
      <c r="X31" s="34"/>
      <c r="Y31" s="34"/>
      <c r="Z31" s="34"/>
      <c r="AA31" s="22"/>
    </row>
    <row r="32" spans="1:27" ht="12.75">
      <c r="A32" s="31">
        <f t="shared" si="10"/>
        <v>40206</v>
      </c>
      <c r="B32" s="29">
        <v>4</v>
      </c>
      <c r="C32" s="29">
        <v>-1.5</v>
      </c>
      <c r="D32" s="26">
        <f t="shared" si="2"/>
        <v>1.25</v>
      </c>
      <c r="E32" s="26">
        <f t="shared" si="3"/>
        <v>5.5</v>
      </c>
      <c r="F32" s="32">
        <v>98</v>
      </c>
      <c r="G32" s="32">
        <v>70</v>
      </c>
      <c r="H32" s="33">
        <f t="shared" si="0"/>
        <v>84</v>
      </c>
      <c r="I32" s="29">
        <v>1.1</v>
      </c>
      <c r="J32" s="15">
        <f t="shared" si="4"/>
        <v>1</v>
      </c>
      <c r="K32" s="37"/>
      <c r="L32" s="37"/>
      <c r="M32" s="34">
        <f t="shared" si="1"/>
        <v>1</v>
      </c>
      <c r="N32" s="19"/>
      <c r="O32" s="19">
        <f t="shared" si="5"/>
        <v>1</v>
      </c>
      <c r="P32" s="19"/>
      <c r="Q32" s="34">
        <f t="shared" si="6"/>
        <v>0</v>
      </c>
      <c r="R32" s="34"/>
      <c r="S32" s="34">
        <f t="shared" si="7"/>
        <v>0</v>
      </c>
      <c r="T32" s="34"/>
      <c r="U32" s="34">
        <f t="shared" si="8"/>
        <v>0</v>
      </c>
      <c r="V32" s="34"/>
      <c r="W32" s="34">
        <f t="shared" si="9"/>
        <v>0</v>
      </c>
      <c r="X32" s="34"/>
      <c r="Y32" s="34"/>
      <c r="Z32" s="34"/>
      <c r="AA32" s="22"/>
    </row>
    <row r="33" spans="1:27" ht="12.75">
      <c r="A33" s="31">
        <f t="shared" si="10"/>
        <v>40207</v>
      </c>
      <c r="B33" s="29">
        <v>3.5</v>
      </c>
      <c r="C33" s="29">
        <v>0.5</v>
      </c>
      <c r="D33" s="26">
        <f t="shared" si="2"/>
        <v>2</v>
      </c>
      <c r="E33" s="26">
        <f t="shared" si="3"/>
        <v>3</v>
      </c>
      <c r="F33" s="32">
        <v>98</v>
      </c>
      <c r="G33" s="32">
        <v>75</v>
      </c>
      <c r="H33" s="33">
        <f t="shared" si="0"/>
        <v>86.5</v>
      </c>
      <c r="I33" s="29">
        <v>0.4</v>
      </c>
      <c r="J33" s="15">
        <f t="shared" si="4"/>
        <v>1</v>
      </c>
      <c r="K33" s="37"/>
      <c r="L33" s="37"/>
      <c r="M33" s="34">
        <f t="shared" si="1"/>
        <v>1</v>
      </c>
      <c r="N33" s="19"/>
      <c r="O33" s="19">
        <f t="shared" si="5"/>
        <v>0</v>
      </c>
      <c r="P33" s="19"/>
      <c r="Q33" s="34">
        <f t="shared" si="6"/>
        <v>0</v>
      </c>
      <c r="R33" s="34"/>
      <c r="S33" s="34">
        <f t="shared" si="7"/>
        <v>0</v>
      </c>
      <c r="T33" s="34"/>
      <c r="U33" s="34">
        <f t="shared" si="8"/>
        <v>0</v>
      </c>
      <c r="V33" s="34"/>
      <c r="W33" s="34">
        <f t="shared" si="9"/>
        <v>0</v>
      </c>
      <c r="X33" s="34"/>
      <c r="Y33" s="34"/>
      <c r="Z33" s="34"/>
      <c r="AA33" s="22"/>
    </row>
    <row r="34" spans="1:27" ht="12.75">
      <c r="A34" s="31">
        <f t="shared" si="10"/>
        <v>40208</v>
      </c>
      <c r="B34" s="29">
        <v>4</v>
      </c>
      <c r="C34" s="29">
        <v>1</v>
      </c>
      <c r="D34" s="26">
        <f t="shared" si="2"/>
        <v>2.5</v>
      </c>
      <c r="E34" s="26">
        <f t="shared" si="3"/>
        <v>3</v>
      </c>
      <c r="F34" s="32">
        <v>98</v>
      </c>
      <c r="G34" s="32">
        <v>79</v>
      </c>
      <c r="H34" s="33">
        <f t="shared" si="0"/>
        <v>88.5</v>
      </c>
      <c r="I34" s="29">
        <v>11.6</v>
      </c>
      <c r="J34" s="15">
        <f t="shared" si="4"/>
        <v>1</v>
      </c>
      <c r="K34" s="37"/>
      <c r="L34" s="37"/>
      <c r="M34" s="34">
        <f t="shared" si="1"/>
        <v>1</v>
      </c>
      <c r="N34" s="19"/>
      <c r="O34" s="19">
        <f t="shared" si="5"/>
        <v>1</v>
      </c>
      <c r="P34" s="19"/>
      <c r="Q34" s="34">
        <f t="shared" si="6"/>
        <v>1</v>
      </c>
      <c r="R34" s="34"/>
      <c r="S34" s="34">
        <f t="shared" si="7"/>
        <v>0</v>
      </c>
      <c r="T34" s="34"/>
      <c r="U34" s="34">
        <f t="shared" si="8"/>
        <v>0</v>
      </c>
      <c r="V34" s="34"/>
      <c r="W34" s="34">
        <f t="shared" si="9"/>
        <v>0</v>
      </c>
      <c r="X34" s="34"/>
      <c r="Y34" s="34"/>
      <c r="Z34" s="34"/>
      <c r="AA34" s="22"/>
    </row>
    <row r="35" spans="1:27" ht="12.75">
      <c r="A35" s="31">
        <f t="shared" si="10"/>
        <v>40209</v>
      </c>
      <c r="B35" s="29">
        <v>3</v>
      </c>
      <c r="C35" s="29">
        <v>-1</v>
      </c>
      <c r="D35" s="26">
        <f t="shared" si="2"/>
        <v>1</v>
      </c>
      <c r="E35" s="26">
        <f t="shared" si="3"/>
        <v>4</v>
      </c>
      <c r="F35" s="32">
        <v>95</v>
      </c>
      <c r="G35" s="32">
        <v>55</v>
      </c>
      <c r="H35" s="33">
        <f t="shared" si="0"/>
        <v>75</v>
      </c>
      <c r="I35" s="29">
        <v>2.3</v>
      </c>
      <c r="J35" s="15">
        <f t="shared" si="4"/>
        <v>1</v>
      </c>
      <c r="K35" s="38">
        <f>SUM(J5:J35)</f>
        <v>22</v>
      </c>
      <c r="L35" s="37"/>
      <c r="M35" s="34">
        <f t="shared" si="1"/>
        <v>1</v>
      </c>
      <c r="N35" s="19">
        <f>SUM(M5:M35)</f>
        <v>22</v>
      </c>
      <c r="O35" s="19">
        <f t="shared" si="5"/>
        <v>1</v>
      </c>
      <c r="P35" s="19">
        <f>SUM(O5:O35)</f>
        <v>16</v>
      </c>
      <c r="Q35" s="34">
        <f t="shared" si="6"/>
        <v>0</v>
      </c>
      <c r="R35" s="34">
        <f>SUM(Q5:Q35)</f>
        <v>5</v>
      </c>
      <c r="S35" s="34">
        <f t="shared" si="7"/>
        <v>0</v>
      </c>
      <c r="T35" s="34">
        <f>SUM(S5:S35)</f>
        <v>2</v>
      </c>
      <c r="U35" s="34">
        <f t="shared" si="8"/>
        <v>0</v>
      </c>
      <c r="V35" s="34">
        <f>SUM(U5:U35)</f>
        <v>0</v>
      </c>
      <c r="W35" s="34">
        <f t="shared" si="9"/>
        <v>0</v>
      </c>
      <c r="X35" s="34">
        <f>SUM(W5:W35)</f>
        <v>0</v>
      </c>
      <c r="Y35" s="34"/>
      <c r="Z35" s="34"/>
      <c r="AA35" s="22"/>
    </row>
    <row r="36" spans="1:27" ht="12.75">
      <c r="A36" s="31">
        <f t="shared" si="10"/>
        <v>40210</v>
      </c>
      <c r="B36" s="29">
        <v>2.5</v>
      </c>
      <c r="C36" s="29">
        <v>-5.5</v>
      </c>
      <c r="D36" s="26">
        <f t="shared" si="2"/>
        <v>-1.5</v>
      </c>
      <c r="E36" s="26">
        <f t="shared" si="3"/>
        <v>8</v>
      </c>
      <c r="F36" s="32">
        <v>68</v>
      </c>
      <c r="G36" s="32">
        <v>39</v>
      </c>
      <c r="H36" s="33">
        <f t="shared" si="0"/>
        <v>53.5</v>
      </c>
      <c r="I36" s="29">
        <v>0</v>
      </c>
      <c r="J36" s="15">
        <f t="shared" si="4"/>
        <v>0</v>
      </c>
      <c r="K36" s="37"/>
      <c r="L36" s="37"/>
      <c r="M36" s="34">
        <f t="shared" si="1"/>
        <v>0</v>
      </c>
      <c r="N36" s="19"/>
      <c r="O36" s="19">
        <f aca="true" t="shared" si="11" ref="O36:O70">IF($I36&gt;1,1,0)</f>
        <v>0</v>
      </c>
      <c r="P36" s="19"/>
      <c r="Q36" s="34">
        <f t="shared" si="6"/>
        <v>0</v>
      </c>
      <c r="R36" s="34"/>
      <c r="S36" s="34">
        <f t="shared" si="7"/>
        <v>0</v>
      </c>
      <c r="T36" s="34"/>
      <c r="U36" s="34">
        <f t="shared" si="8"/>
        <v>0</v>
      </c>
      <c r="V36" s="34"/>
      <c r="W36" s="34">
        <f t="shared" si="9"/>
        <v>0</v>
      </c>
      <c r="X36" s="34"/>
      <c r="Y36" s="34"/>
      <c r="Z36" s="34"/>
      <c r="AA36" s="22"/>
    </row>
    <row r="37" spans="1:27" ht="12.75">
      <c r="A37" s="31">
        <f t="shared" si="10"/>
        <v>40211</v>
      </c>
      <c r="B37" s="29">
        <v>2</v>
      </c>
      <c r="C37" s="29">
        <v>-7</v>
      </c>
      <c r="D37" s="26">
        <f t="shared" si="2"/>
        <v>-2.5</v>
      </c>
      <c r="E37" s="26">
        <f t="shared" si="3"/>
        <v>9</v>
      </c>
      <c r="F37" s="32">
        <v>72</v>
      </c>
      <c r="G37" s="32">
        <v>33</v>
      </c>
      <c r="H37" s="33">
        <f t="shared" si="0"/>
        <v>52.5</v>
      </c>
      <c r="I37" s="29">
        <v>0</v>
      </c>
      <c r="J37" s="15">
        <f t="shared" si="4"/>
        <v>0</v>
      </c>
      <c r="K37" s="37"/>
      <c r="L37" s="37"/>
      <c r="M37" s="34">
        <f t="shared" si="1"/>
        <v>0</v>
      </c>
      <c r="N37" s="19"/>
      <c r="O37" s="19">
        <f t="shared" si="11"/>
        <v>0</v>
      </c>
      <c r="P37" s="19"/>
      <c r="Q37" s="34">
        <f t="shared" si="6"/>
        <v>0</v>
      </c>
      <c r="R37" s="34"/>
      <c r="S37" s="34">
        <f t="shared" si="7"/>
        <v>0</v>
      </c>
      <c r="T37" s="34"/>
      <c r="U37" s="34">
        <f t="shared" si="8"/>
        <v>0</v>
      </c>
      <c r="V37" s="34"/>
      <c r="W37" s="34">
        <f t="shared" si="9"/>
        <v>0</v>
      </c>
      <c r="X37" s="34"/>
      <c r="Y37" s="34"/>
      <c r="Z37" s="34"/>
      <c r="AA37" s="22"/>
    </row>
    <row r="38" spans="1:27" ht="12.75">
      <c r="A38" s="31">
        <f t="shared" si="10"/>
        <v>40212</v>
      </c>
      <c r="B38" s="29">
        <v>4</v>
      </c>
      <c r="C38" s="29">
        <v>-5</v>
      </c>
      <c r="D38" s="26">
        <f t="shared" si="2"/>
        <v>-0.5</v>
      </c>
      <c r="E38" s="26">
        <f t="shared" si="3"/>
        <v>9</v>
      </c>
      <c r="F38" s="32">
        <v>95</v>
      </c>
      <c r="G38" s="32">
        <v>46</v>
      </c>
      <c r="H38" s="33">
        <f t="shared" si="0"/>
        <v>70.5</v>
      </c>
      <c r="I38" s="29">
        <v>0</v>
      </c>
      <c r="J38" s="15">
        <f t="shared" si="4"/>
        <v>0</v>
      </c>
      <c r="K38" s="37"/>
      <c r="L38" s="37"/>
      <c r="M38" s="34">
        <f t="shared" si="1"/>
        <v>0</v>
      </c>
      <c r="N38" s="19"/>
      <c r="O38" s="19">
        <f t="shared" si="11"/>
        <v>0</v>
      </c>
      <c r="P38" s="19"/>
      <c r="Q38" s="34">
        <f t="shared" si="6"/>
        <v>0</v>
      </c>
      <c r="R38" s="34"/>
      <c r="S38" s="34">
        <f t="shared" si="7"/>
        <v>0</v>
      </c>
      <c r="T38" s="34"/>
      <c r="U38" s="34">
        <f t="shared" si="8"/>
        <v>0</v>
      </c>
      <c r="V38" s="34"/>
      <c r="W38" s="34">
        <f t="shared" si="9"/>
        <v>0</v>
      </c>
      <c r="X38" s="34"/>
      <c r="Y38" s="34"/>
      <c r="Z38" s="34"/>
      <c r="AA38" s="22"/>
    </row>
    <row r="39" spans="1:27" ht="12.75">
      <c r="A39" s="31">
        <f t="shared" si="10"/>
        <v>40213</v>
      </c>
      <c r="B39" s="29">
        <v>8</v>
      </c>
      <c r="C39" s="29">
        <v>0</v>
      </c>
      <c r="D39" s="26">
        <f t="shared" si="2"/>
        <v>4</v>
      </c>
      <c r="E39" s="26">
        <f t="shared" si="3"/>
        <v>8</v>
      </c>
      <c r="F39" s="32">
        <v>96</v>
      </c>
      <c r="G39" s="32">
        <v>65</v>
      </c>
      <c r="H39" s="33">
        <f t="shared" si="0"/>
        <v>80.5</v>
      </c>
      <c r="I39" s="29">
        <v>0</v>
      </c>
      <c r="J39" s="15">
        <f t="shared" si="4"/>
        <v>0</v>
      </c>
      <c r="K39" s="37"/>
      <c r="L39" s="37"/>
      <c r="M39" s="34">
        <f t="shared" si="1"/>
        <v>0</v>
      </c>
      <c r="N39" s="19"/>
      <c r="O39" s="19">
        <f t="shared" si="11"/>
        <v>0</v>
      </c>
      <c r="P39" s="19"/>
      <c r="Q39" s="34">
        <f t="shared" si="6"/>
        <v>0</v>
      </c>
      <c r="R39" s="34"/>
      <c r="S39" s="34">
        <f t="shared" si="7"/>
        <v>0</v>
      </c>
      <c r="T39" s="34"/>
      <c r="U39" s="34">
        <f t="shared" si="8"/>
        <v>0</v>
      </c>
      <c r="V39" s="34"/>
      <c r="W39" s="34">
        <f t="shared" si="9"/>
        <v>0</v>
      </c>
      <c r="X39" s="34"/>
      <c r="Y39" s="34"/>
      <c r="Z39" s="34"/>
      <c r="AA39" s="22"/>
    </row>
    <row r="40" spans="1:27" ht="12.75">
      <c r="A40" s="31">
        <f t="shared" si="10"/>
        <v>40214</v>
      </c>
      <c r="B40" s="29">
        <v>7</v>
      </c>
      <c r="C40" s="29">
        <v>0</v>
      </c>
      <c r="D40" s="26">
        <f t="shared" si="2"/>
        <v>3.5</v>
      </c>
      <c r="E40" s="26">
        <f t="shared" si="3"/>
        <v>7</v>
      </c>
      <c r="F40" s="32">
        <v>99</v>
      </c>
      <c r="G40" s="32">
        <v>67</v>
      </c>
      <c r="H40" s="33">
        <f t="shared" si="0"/>
        <v>83</v>
      </c>
      <c r="I40" s="29">
        <v>10.6</v>
      </c>
      <c r="J40" s="15">
        <f t="shared" si="4"/>
        <v>1</v>
      </c>
      <c r="K40" s="37"/>
      <c r="L40" s="37"/>
      <c r="M40" s="34">
        <f t="shared" si="1"/>
        <v>1</v>
      </c>
      <c r="N40" s="19"/>
      <c r="O40" s="19">
        <f t="shared" si="11"/>
        <v>1</v>
      </c>
      <c r="P40" s="19"/>
      <c r="Q40" s="34">
        <f t="shared" si="6"/>
        <v>1</v>
      </c>
      <c r="R40" s="34"/>
      <c r="S40" s="34">
        <f t="shared" si="7"/>
        <v>0</v>
      </c>
      <c r="T40" s="34"/>
      <c r="U40" s="34">
        <f t="shared" si="8"/>
        <v>0</v>
      </c>
      <c r="V40" s="34"/>
      <c r="W40" s="34">
        <f t="shared" si="9"/>
        <v>0</v>
      </c>
      <c r="X40" s="34"/>
      <c r="Y40" s="34"/>
      <c r="Z40" s="34"/>
      <c r="AA40" s="22"/>
    </row>
    <row r="41" spans="1:27" ht="12.75">
      <c r="A41" s="31">
        <f t="shared" si="10"/>
        <v>40215</v>
      </c>
      <c r="B41" s="29">
        <v>6.5</v>
      </c>
      <c r="C41" s="29">
        <v>1</v>
      </c>
      <c r="D41" s="26">
        <f t="shared" si="2"/>
        <v>3.75</v>
      </c>
      <c r="E41" s="26">
        <f t="shared" si="3"/>
        <v>5.5</v>
      </c>
      <c r="F41" s="32">
        <v>98</v>
      </c>
      <c r="G41" s="32">
        <v>63</v>
      </c>
      <c r="H41" s="33">
        <f t="shared" si="0"/>
        <v>80.5</v>
      </c>
      <c r="I41" s="29">
        <v>9.6</v>
      </c>
      <c r="J41" s="15">
        <f t="shared" si="4"/>
        <v>1</v>
      </c>
      <c r="K41" s="37"/>
      <c r="L41" s="37"/>
      <c r="M41" s="34">
        <f t="shared" si="1"/>
        <v>1</v>
      </c>
      <c r="N41" s="19"/>
      <c r="O41" s="19">
        <f t="shared" si="11"/>
        <v>1</v>
      </c>
      <c r="P41" s="19"/>
      <c r="Q41" s="34">
        <f t="shared" si="6"/>
        <v>0</v>
      </c>
      <c r="R41" s="34"/>
      <c r="S41" s="34">
        <f t="shared" si="7"/>
        <v>0</v>
      </c>
      <c r="T41" s="34"/>
      <c r="U41" s="34">
        <f t="shared" si="8"/>
        <v>0</v>
      </c>
      <c r="V41" s="34"/>
      <c r="W41" s="34">
        <f t="shared" si="9"/>
        <v>0</v>
      </c>
      <c r="X41" s="34"/>
      <c r="Y41" s="34"/>
      <c r="Z41" s="34"/>
      <c r="AA41" s="22"/>
    </row>
    <row r="42" spans="1:27" ht="12.75">
      <c r="A42" s="31">
        <f t="shared" si="10"/>
        <v>40216</v>
      </c>
      <c r="B42" s="29">
        <v>1</v>
      </c>
      <c r="C42" s="29">
        <v>0</v>
      </c>
      <c r="D42" s="26">
        <f t="shared" si="2"/>
        <v>0.5</v>
      </c>
      <c r="E42" s="26">
        <f t="shared" si="3"/>
        <v>1</v>
      </c>
      <c r="F42" s="32">
        <v>98</v>
      </c>
      <c r="G42" s="32">
        <v>80</v>
      </c>
      <c r="H42" s="33">
        <f t="shared" si="0"/>
        <v>89</v>
      </c>
      <c r="I42" s="29">
        <v>0.4</v>
      </c>
      <c r="J42" s="15">
        <f t="shared" si="4"/>
        <v>1</v>
      </c>
      <c r="K42" s="37"/>
      <c r="L42" s="37"/>
      <c r="M42" s="34">
        <f t="shared" si="1"/>
        <v>1</v>
      </c>
      <c r="N42" s="19"/>
      <c r="O42" s="19">
        <f t="shared" si="11"/>
        <v>0</v>
      </c>
      <c r="P42" s="19"/>
      <c r="Q42" s="34">
        <f t="shared" si="6"/>
        <v>0</v>
      </c>
      <c r="R42" s="34"/>
      <c r="S42" s="34">
        <f t="shared" si="7"/>
        <v>0</v>
      </c>
      <c r="T42" s="34"/>
      <c r="U42" s="34">
        <f t="shared" si="8"/>
        <v>0</v>
      </c>
      <c r="V42" s="34"/>
      <c r="W42" s="34">
        <f t="shared" si="9"/>
        <v>0</v>
      </c>
      <c r="X42" s="34"/>
      <c r="Y42" s="34"/>
      <c r="Z42" s="34"/>
      <c r="AA42" s="22"/>
    </row>
    <row r="43" spans="1:27" ht="12.75">
      <c r="A43" s="31">
        <f t="shared" si="10"/>
        <v>40217</v>
      </c>
      <c r="B43" s="29">
        <v>1</v>
      </c>
      <c r="C43" s="29">
        <v>-2</v>
      </c>
      <c r="D43" s="26">
        <f t="shared" si="2"/>
        <v>-0.5</v>
      </c>
      <c r="E43" s="26">
        <f t="shared" si="3"/>
        <v>3</v>
      </c>
      <c r="F43" s="32">
        <v>96</v>
      </c>
      <c r="G43" s="32">
        <v>87</v>
      </c>
      <c r="H43" s="33">
        <f t="shared" si="0"/>
        <v>91.5</v>
      </c>
      <c r="I43" s="29">
        <v>0</v>
      </c>
      <c r="J43" s="15">
        <f t="shared" si="4"/>
        <v>0</v>
      </c>
      <c r="K43" s="37"/>
      <c r="L43" s="37"/>
      <c r="M43" s="34">
        <f t="shared" si="1"/>
        <v>0</v>
      </c>
      <c r="N43" s="19"/>
      <c r="O43" s="19">
        <f t="shared" si="11"/>
        <v>0</v>
      </c>
      <c r="P43" s="19"/>
      <c r="Q43" s="34">
        <f t="shared" si="6"/>
        <v>0</v>
      </c>
      <c r="R43" s="34"/>
      <c r="S43" s="34">
        <f t="shared" si="7"/>
        <v>0</v>
      </c>
      <c r="T43" s="34"/>
      <c r="U43" s="34">
        <f t="shared" si="8"/>
        <v>0</v>
      </c>
      <c r="V43" s="34"/>
      <c r="W43" s="34">
        <f t="shared" si="9"/>
        <v>0</v>
      </c>
      <c r="X43" s="34"/>
      <c r="Y43" s="34"/>
      <c r="Z43" s="34"/>
      <c r="AA43" s="22"/>
    </row>
    <row r="44" spans="1:27" ht="12.75">
      <c r="A44" s="31">
        <f t="shared" si="10"/>
        <v>40218</v>
      </c>
      <c r="B44" s="29">
        <v>5</v>
      </c>
      <c r="C44" s="29">
        <v>-2.5</v>
      </c>
      <c r="D44" s="26">
        <f t="shared" si="2"/>
        <v>1.25</v>
      </c>
      <c r="E44" s="26">
        <f t="shared" si="3"/>
        <v>7.5</v>
      </c>
      <c r="F44" s="32">
        <v>93</v>
      </c>
      <c r="G44" s="32">
        <v>70</v>
      </c>
      <c r="H44" s="33">
        <f t="shared" si="0"/>
        <v>81.5</v>
      </c>
      <c r="I44" s="29">
        <v>0.2</v>
      </c>
      <c r="J44" s="15">
        <f t="shared" si="4"/>
        <v>1</v>
      </c>
      <c r="K44" s="37"/>
      <c r="L44" s="37"/>
      <c r="M44" s="34">
        <f t="shared" si="1"/>
        <v>1</v>
      </c>
      <c r="N44" s="19"/>
      <c r="O44" s="19">
        <f t="shared" si="11"/>
        <v>0</v>
      </c>
      <c r="P44" s="19"/>
      <c r="Q44" s="34">
        <f t="shared" si="6"/>
        <v>0</v>
      </c>
      <c r="R44" s="34"/>
      <c r="S44" s="34">
        <f t="shared" si="7"/>
        <v>0</v>
      </c>
      <c r="T44" s="34"/>
      <c r="U44" s="34">
        <f t="shared" si="8"/>
        <v>0</v>
      </c>
      <c r="V44" s="34"/>
      <c r="W44" s="34">
        <f t="shared" si="9"/>
        <v>0</v>
      </c>
      <c r="X44" s="34"/>
      <c r="Y44" s="34"/>
      <c r="Z44" s="34"/>
      <c r="AA44" s="22"/>
    </row>
    <row r="45" spans="1:27" ht="12.75">
      <c r="A45" s="31">
        <f t="shared" si="10"/>
        <v>40219</v>
      </c>
      <c r="B45" s="29">
        <v>6</v>
      </c>
      <c r="C45" s="29">
        <v>2.5</v>
      </c>
      <c r="D45" s="26">
        <f t="shared" si="2"/>
        <v>4.25</v>
      </c>
      <c r="E45" s="26">
        <f t="shared" si="3"/>
        <v>3.5</v>
      </c>
      <c r="F45" s="32">
        <v>100</v>
      </c>
      <c r="G45" s="32">
        <v>91</v>
      </c>
      <c r="H45" s="33">
        <f t="shared" si="0"/>
        <v>95.5</v>
      </c>
      <c r="I45" s="29">
        <v>13.4</v>
      </c>
      <c r="J45" s="15">
        <f t="shared" si="4"/>
        <v>1</v>
      </c>
      <c r="K45" s="37"/>
      <c r="L45" s="37"/>
      <c r="M45" s="34">
        <f t="shared" si="1"/>
        <v>1</v>
      </c>
      <c r="N45" s="19"/>
      <c r="O45" s="19">
        <f t="shared" si="11"/>
        <v>1</v>
      </c>
      <c r="P45" s="19"/>
      <c r="Q45" s="34">
        <f t="shared" si="6"/>
        <v>1</v>
      </c>
      <c r="R45" s="34"/>
      <c r="S45" s="34">
        <f t="shared" si="7"/>
        <v>0</v>
      </c>
      <c r="T45" s="34"/>
      <c r="U45" s="34">
        <f t="shared" si="8"/>
        <v>0</v>
      </c>
      <c r="V45" s="34"/>
      <c r="W45" s="34">
        <f t="shared" si="9"/>
        <v>0</v>
      </c>
      <c r="X45" s="34"/>
      <c r="Y45" s="34"/>
      <c r="Z45" s="34"/>
      <c r="AA45" s="22"/>
    </row>
    <row r="46" spans="1:27" ht="12.75">
      <c r="A46" s="31">
        <f t="shared" si="10"/>
        <v>40220</v>
      </c>
      <c r="B46" s="29">
        <v>4</v>
      </c>
      <c r="C46" s="29">
        <v>0</v>
      </c>
      <c r="D46" s="26">
        <f t="shared" si="2"/>
        <v>2</v>
      </c>
      <c r="E46" s="26">
        <f t="shared" si="3"/>
        <v>4</v>
      </c>
      <c r="F46" s="32">
        <v>99</v>
      </c>
      <c r="G46" s="32">
        <v>60</v>
      </c>
      <c r="H46" s="33">
        <f t="shared" si="0"/>
        <v>79.5</v>
      </c>
      <c r="I46" s="29">
        <v>0.8</v>
      </c>
      <c r="J46" s="15">
        <f t="shared" si="4"/>
        <v>1</v>
      </c>
      <c r="K46" s="37"/>
      <c r="L46" s="37"/>
      <c r="M46" s="34">
        <f t="shared" si="1"/>
        <v>1</v>
      </c>
      <c r="N46" s="19"/>
      <c r="O46" s="19">
        <f t="shared" si="11"/>
        <v>0</v>
      </c>
      <c r="P46" s="19"/>
      <c r="Q46" s="34">
        <f t="shared" si="6"/>
        <v>0</v>
      </c>
      <c r="R46" s="34"/>
      <c r="S46" s="34">
        <f t="shared" si="7"/>
        <v>0</v>
      </c>
      <c r="T46" s="34"/>
      <c r="U46" s="34">
        <f t="shared" si="8"/>
        <v>0</v>
      </c>
      <c r="V46" s="34"/>
      <c r="W46" s="34">
        <f t="shared" si="9"/>
        <v>0</v>
      </c>
      <c r="X46" s="34"/>
      <c r="Y46" s="34"/>
      <c r="Z46" s="34"/>
      <c r="AA46" s="22"/>
    </row>
    <row r="47" spans="1:27" ht="12.75">
      <c r="A47" s="31">
        <f t="shared" si="10"/>
        <v>40221</v>
      </c>
      <c r="B47" s="29">
        <v>4</v>
      </c>
      <c r="C47" s="29">
        <v>-3</v>
      </c>
      <c r="D47" s="26">
        <f t="shared" si="2"/>
        <v>0.5</v>
      </c>
      <c r="E47" s="26">
        <f t="shared" si="3"/>
        <v>7</v>
      </c>
      <c r="F47" s="32">
        <v>98</v>
      </c>
      <c r="G47" s="32">
        <v>43</v>
      </c>
      <c r="H47" s="33">
        <f t="shared" si="0"/>
        <v>70.5</v>
      </c>
      <c r="I47" s="29">
        <v>0.2</v>
      </c>
      <c r="J47" s="15">
        <f t="shared" si="4"/>
        <v>1</v>
      </c>
      <c r="K47" s="37"/>
      <c r="L47" s="37"/>
      <c r="M47" s="34">
        <f t="shared" si="1"/>
        <v>1</v>
      </c>
      <c r="N47" s="19"/>
      <c r="O47" s="19">
        <f t="shared" si="11"/>
        <v>0</v>
      </c>
      <c r="P47" s="19"/>
      <c r="Q47" s="34">
        <f t="shared" si="6"/>
        <v>0</v>
      </c>
      <c r="R47" s="34"/>
      <c r="S47" s="34">
        <f t="shared" si="7"/>
        <v>0</v>
      </c>
      <c r="T47" s="34"/>
      <c r="U47" s="34">
        <f t="shared" si="8"/>
        <v>0</v>
      </c>
      <c r="V47" s="34"/>
      <c r="W47" s="34">
        <f t="shared" si="9"/>
        <v>0</v>
      </c>
      <c r="X47" s="34"/>
      <c r="Y47" s="34"/>
      <c r="Z47" s="34"/>
      <c r="AA47" s="22"/>
    </row>
    <row r="48" spans="1:27" ht="12.75">
      <c r="A48" s="31">
        <f t="shared" si="10"/>
        <v>40222</v>
      </c>
      <c r="B48" s="29">
        <v>5.5</v>
      </c>
      <c r="C48" s="29">
        <v>-4.5</v>
      </c>
      <c r="D48" s="26">
        <f t="shared" si="2"/>
        <v>0.5</v>
      </c>
      <c r="E48" s="26">
        <f t="shared" si="3"/>
        <v>10</v>
      </c>
      <c r="F48" s="32">
        <v>98</v>
      </c>
      <c r="G48" s="32">
        <v>50</v>
      </c>
      <c r="H48" s="33">
        <f t="shared" si="0"/>
        <v>74</v>
      </c>
      <c r="I48" s="29">
        <v>0</v>
      </c>
      <c r="J48" s="15">
        <f t="shared" si="4"/>
        <v>0</v>
      </c>
      <c r="K48" s="37"/>
      <c r="L48" s="37"/>
      <c r="M48" s="34">
        <f t="shared" si="1"/>
        <v>0</v>
      </c>
      <c r="N48" s="19"/>
      <c r="O48" s="19">
        <f t="shared" si="11"/>
        <v>0</v>
      </c>
      <c r="P48" s="19"/>
      <c r="Q48" s="34">
        <f t="shared" si="6"/>
        <v>0</v>
      </c>
      <c r="R48" s="34"/>
      <c r="S48" s="34">
        <f t="shared" si="7"/>
        <v>0</v>
      </c>
      <c r="T48" s="34"/>
      <c r="U48" s="34">
        <f t="shared" si="8"/>
        <v>0</v>
      </c>
      <c r="V48" s="34"/>
      <c r="W48" s="34">
        <f t="shared" si="9"/>
        <v>0</v>
      </c>
      <c r="X48" s="34"/>
      <c r="Y48" s="34"/>
      <c r="Z48" s="34"/>
      <c r="AA48" s="22"/>
    </row>
    <row r="49" spans="1:27" ht="12.75">
      <c r="A49" s="31">
        <f t="shared" si="10"/>
        <v>40223</v>
      </c>
      <c r="B49" s="29">
        <v>3</v>
      </c>
      <c r="C49" s="29">
        <v>0</v>
      </c>
      <c r="D49" s="26">
        <f t="shared" si="2"/>
        <v>1.5</v>
      </c>
      <c r="E49" s="26">
        <f t="shared" si="3"/>
        <v>3</v>
      </c>
      <c r="F49" s="32">
        <v>99</v>
      </c>
      <c r="G49" s="32">
        <v>84</v>
      </c>
      <c r="H49" s="33">
        <f t="shared" si="0"/>
        <v>91.5</v>
      </c>
      <c r="I49" s="29">
        <v>1.8</v>
      </c>
      <c r="J49" s="15">
        <f t="shared" si="4"/>
        <v>1</v>
      </c>
      <c r="K49" s="37"/>
      <c r="L49" s="37"/>
      <c r="M49" s="34">
        <f t="shared" si="1"/>
        <v>1</v>
      </c>
      <c r="N49" s="19"/>
      <c r="O49" s="19">
        <f t="shared" si="11"/>
        <v>1</v>
      </c>
      <c r="P49" s="19"/>
      <c r="Q49" s="34">
        <f t="shared" si="6"/>
        <v>0</v>
      </c>
      <c r="R49" s="34"/>
      <c r="S49" s="34">
        <f t="shared" si="7"/>
        <v>0</v>
      </c>
      <c r="T49" s="34"/>
      <c r="U49" s="34">
        <f t="shared" si="8"/>
        <v>0</v>
      </c>
      <c r="V49" s="34"/>
      <c r="W49" s="34">
        <f t="shared" si="9"/>
        <v>0</v>
      </c>
      <c r="X49" s="34"/>
      <c r="Y49" s="34"/>
      <c r="Z49" s="34"/>
      <c r="AA49" s="22"/>
    </row>
    <row r="50" spans="1:27" ht="12.75">
      <c r="A50" s="31">
        <f t="shared" si="10"/>
        <v>40224</v>
      </c>
      <c r="B50" s="29">
        <v>8</v>
      </c>
      <c r="C50" s="29">
        <v>0</v>
      </c>
      <c r="D50" s="26">
        <f t="shared" si="2"/>
        <v>4</v>
      </c>
      <c r="E50" s="26">
        <f t="shared" si="3"/>
        <v>8</v>
      </c>
      <c r="F50" s="32">
        <v>98</v>
      </c>
      <c r="G50" s="32">
        <v>62</v>
      </c>
      <c r="H50" s="33">
        <f t="shared" si="0"/>
        <v>80</v>
      </c>
      <c r="I50" s="29">
        <v>0</v>
      </c>
      <c r="J50" s="15">
        <f t="shared" si="4"/>
        <v>0</v>
      </c>
      <c r="K50" s="37"/>
      <c r="L50" s="37"/>
      <c r="M50" s="34">
        <f t="shared" si="1"/>
        <v>0</v>
      </c>
      <c r="N50" s="19"/>
      <c r="O50" s="19">
        <f t="shared" si="11"/>
        <v>0</v>
      </c>
      <c r="P50" s="19"/>
      <c r="Q50" s="34">
        <f t="shared" si="6"/>
        <v>0</v>
      </c>
      <c r="R50" s="34"/>
      <c r="S50" s="34">
        <f t="shared" si="7"/>
        <v>0</v>
      </c>
      <c r="T50" s="34"/>
      <c r="U50" s="34">
        <f t="shared" si="8"/>
        <v>0</v>
      </c>
      <c r="V50" s="34"/>
      <c r="W50" s="34">
        <f t="shared" si="9"/>
        <v>0</v>
      </c>
      <c r="X50" s="34"/>
      <c r="Y50" s="34"/>
      <c r="Z50" s="34"/>
      <c r="AA50" s="22"/>
    </row>
    <row r="51" spans="1:27" ht="12.75">
      <c r="A51" s="31">
        <f t="shared" si="10"/>
        <v>40225</v>
      </c>
      <c r="B51" s="29">
        <v>8</v>
      </c>
      <c r="C51" s="29">
        <v>1</v>
      </c>
      <c r="D51" s="26">
        <f t="shared" si="2"/>
        <v>4.5</v>
      </c>
      <c r="E51" s="26">
        <f t="shared" si="3"/>
        <v>7</v>
      </c>
      <c r="F51" s="32">
        <v>100</v>
      </c>
      <c r="G51" s="32">
        <v>63</v>
      </c>
      <c r="H51" s="33">
        <f t="shared" si="0"/>
        <v>81.5</v>
      </c>
      <c r="I51" s="29">
        <v>8</v>
      </c>
      <c r="J51" s="15">
        <f t="shared" si="4"/>
        <v>1</v>
      </c>
      <c r="K51" s="37"/>
      <c r="L51" s="37"/>
      <c r="M51" s="34">
        <f t="shared" si="1"/>
        <v>1</v>
      </c>
      <c r="N51" s="19"/>
      <c r="O51" s="19">
        <f t="shared" si="11"/>
        <v>1</v>
      </c>
      <c r="P51" s="19"/>
      <c r="Q51" s="34">
        <f t="shared" si="6"/>
        <v>0</v>
      </c>
      <c r="R51" s="34"/>
      <c r="S51" s="34">
        <f t="shared" si="7"/>
        <v>0</v>
      </c>
      <c r="T51" s="34"/>
      <c r="U51" s="34">
        <f t="shared" si="8"/>
        <v>0</v>
      </c>
      <c r="V51" s="34"/>
      <c r="W51" s="34">
        <f t="shared" si="9"/>
        <v>0</v>
      </c>
      <c r="X51" s="34"/>
      <c r="Y51" s="34"/>
      <c r="Z51" s="34"/>
      <c r="AA51" s="22"/>
    </row>
    <row r="52" spans="1:27" ht="12.75">
      <c r="A52" s="31">
        <f t="shared" si="10"/>
        <v>40226</v>
      </c>
      <c r="B52" s="29">
        <v>9.5</v>
      </c>
      <c r="C52" s="29">
        <v>3.5</v>
      </c>
      <c r="D52" s="26">
        <f t="shared" si="2"/>
        <v>6.5</v>
      </c>
      <c r="E52" s="26">
        <f t="shared" si="3"/>
        <v>6</v>
      </c>
      <c r="F52" s="32">
        <v>100</v>
      </c>
      <c r="G52" s="32">
        <v>93</v>
      </c>
      <c r="H52" s="33">
        <f t="shared" si="0"/>
        <v>96.5</v>
      </c>
      <c r="I52" s="29">
        <v>0.5</v>
      </c>
      <c r="J52" s="15">
        <f t="shared" si="4"/>
        <v>1</v>
      </c>
      <c r="K52" s="37"/>
      <c r="L52" s="37"/>
      <c r="M52" s="34">
        <f t="shared" si="1"/>
        <v>1</v>
      </c>
      <c r="N52" s="19"/>
      <c r="O52" s="19">
        <f t="shared" si="11"/>
        <v>0</v>
      </c>
      <c r="P52" s="19"/>
      <c r="Q52" s="34">
        <f t="shared" si="6"/>
        <v>0</v>
      </c>
      <c r="R52" s="34"/>
      <c r="S52" s="34">
        <f t="shared" si="7"/>
        <v>0</v>
      </c>
      <c r="T52" s="34"/>
      <c r="U52" s="34">
        <f t="shared" si="8"/>
        <v>0</v>
      </c>
      <c r="V52" s="34"/>
      <c r="W52" s="34">
        <f t="shared" si="9"/>
        <v>0</v>
      </c>
      <c r="X52" s="34"/>
      <c r="Y52" s="34"/>
      <c r="Z52" s="34"/>
      <c r="AA52" s="22"/>
    </row>
    <row r="53" spans="1:27" ht="12.75">
      <c r="A53" s="31">
        <f t="shared" si="10"/>
        <v>40227</v>
      </c>
      <c r="B53" s="29">
        <v>11</v>
      </c>
      <c r="C53" s="29">
        <v>5</v>
      </c>
      <c r="D53" s="26">
        <f t="shared" si="2"/>
        <v>8</v>
      </c>
      <c r="E53" s="26">
        <f t="shared" si="3"/>
        <v>6</v>
      </c>
      <c r="F53" s="32">
        <v>100</v>
      </c>
      <c r="G53" s="32">
        <v>66</v>
      </c>
      <c r="H53" s="33">
        <f t="shared" si="0"/>
        <v>83</v>
      </c>
      <c r="I53" s="29">
        <v>1.1</v>
      </c>
      <c r="J53" s="15">
        <f t="shared" si="4"/>
        <v>1</v>
      </c>
      <c r="K53" s="37"/>
      <c r="L53" s="37"/>
      <c r="M53" s="34">
        <f t="shared" si="1"/>
        <v>1</v>
      </c>
      <c r="N53" s="19"/>
      <c r="O53" s="19">
        <f t="shared" si="11"/>
        <v>1</v>
      </c>
      <c r="P53" s="19"/>
      <c r="Q53" s="34">
        <f t="shared" si="6"/>
        <v>0</v>
      </c>
      <c r="R53" s="34"/>
      <c r="S53" s="34">
        <f t="shared" si="7"/>
        <v>0</v>
      </c>
      <c r="T53" s="34"/>
      <c r="U53" s="34">
        <f t="shared" si="8"/>
        <v>0</v>
      </c>
      <c r="V53" s="34"/>
      <c r="W53" s="34">
        <f t="shared" si="9"/>
        <v>0</v>
      </c>
      <c r="X53" s="34"/>
      <c r="Y53" s="34"/>
      <c r="Z53" s="34"/>
      <c r="AA53" s="22"/>
    </row>
    <row r="54" spans="1:27" ht="12.75">
      <c r="A54" s="31">
        <f t="shared" si="10"/>
        <v>40228</v>
      </c>
      <c r="B54" s="29">
        <v>12.5</v>
      </c>
      <c r="C54" s="29">
        <v>6</v>
      </c>
      <c r="D54" s="26">
        <f t="shared" si="2"/>
        <v>9.25</v>
      </c>
      <c r="E54" s="26">
        <f t="shared" si="3"/>
        <v>6.5</v>
      </c>
      <c r="F54" s="32">
        <v>100</v>
      </c>
      <c r="G54" s="32">
        <v>58</v>
      </c>
      <c r="H54" s="33">
        <f t="shared" si="0"/>
        <v>79</v>
      </c>
      <c r="I54" s="29">
        <v>7.2</v>
      </c>
      <c r="J54" s="15">
        <f t="shared" si="4"/>
        <v>1</v>
      </c>
      <c r="K54" s="37"/>
      <c r="L54" s="37"/>
      <c r="M54" s="34">
        <f t="shared" si="1"/>
        <v>1</v>
      </c>
      <c r="N54" s="19"/>
      <c r="O54" s="19">
        <f t="shared" si="11"/>
        <v>1</v>
      </c>
      <c r="P54" s="19"/>
      <c r="Q54" s="34">
        <f t="shared" si="6"/>
        <v>0</v>
      </c>
      <c r="R54" s="34"/>
      <c r="S54" s="34">
        <f t="shared" si="7"/>
        <v>0</v>
      </c>
      <c r="T54" s="34"/>
      <c r="U54" s="34">
        <f t="shared" si="8"/>
        <v>0</v>
      </c>
      <c r="V54" s="34"/>
      <c r="W54" s="34">
        <f t="shared" si="9"/>
        <v>0</v>
      </c>
      <c r="X54" s="34"/>
      <c r="Y54" s="34"/>
      <c r="Z54" s="34"/>
      <c r="AA54" s="22"/>
    </row>
    <row r="55" spans="1:27" ht="12.75">
      <c r="A55" s="31">
        <f t="shared" si="10"/>
        <v>40229</v>
      </c>
      <c r="B55" s="29">
        <v>9</v>
      </c>
      <c r="C55" s="29">
        <v>2</v>
      </c>
      <c r="D55" s="26">
        <f t="shared" si="2"/>
        <v>5.5</v>
      </c>
      <c r="E55" s="26">
        <f t="shared" si="3"/>
        <v>7</v>
      </c>
      <c r="F55" s="32">
        <v>100</v>
      </c>
      <c r="G55" s="32">
        <v>60</v>
      </c>
      <c r="H55" s="33">
        <f t="shared" si="0"/>
        <v>80</v>
      </c>
      <c r="I55" s="29">
        <v>6.4</v>
      </c>
      <c r="J55" s="15">
        <f t="shared" si="4"/>
        <v>1</v>
      </c>
      <c r="K55" s="37"/>
      <c r="L55" s="37"/>
      <c r="M55" s="34">
        <f t="shared" si="1"/>
        <v>1</v>
      </c>
      <c r="N55" s="19"/>
      <c r="O55" s="19">
        <f t="shared" si="11"/>
        <v>1</v>
      </c>
      <c r="P55" s="19"/>
      <c r="Q55" s="34">
        <f t="shared" si="6"/>
        <v>0</v>
      </c>
      <c r="R55" s="34"/>
      <c r="S55" s="34">
        <f t="shared" si="7"/>
        <v>0</v>
      </c>
      <c r="T55" s="34"/>
      <c r="U55" s="34">
        <f t="shared" si="8"/>
        <v>0</v>
      </c>
      <c r="V55" s="34"/>
      <c r="W55" s="34">
        <f t="shared" si="9"/>
        <v>0</v>
      </c>
      <c r="X55" s="34"/>
      <c r="Y55" s="34"/>
      <c r="Z55" s="34"/>
      <c r="AA55" s="22"/>
    </row>
    <row r="56" spans="1:27" ht="12.75">
      <c r="A56" s="31">
        <f t="shared" si="10"/>
        <v>40230</v>
      </c>
      <c r="B56" s="29">
        <v>8</v>
      </c>
      <c r="C56" s="29">
        <v>1</v>
      </c>
      <c r="D56" s="26">
        <f t="shared" si="2"/>
        <v>4.5</v>
      </c>
      <c r="E56" s="26">
        <f t="shared" si="3"/>
        <v>7</v>
      </c>
      <c r="F56" s="32">
        <v>99</v>
      </c>
      <c r="G56" s="32">
        <v>45</v>
      </c>
      <c r="H56" s="33">
        <f t="shared" si="0"/>
        <v>72</v>
      </c>
      <c r="I56" s="29">
        <v>0.2</v>
      </c>
      <c r="J56" s="15">
        <f t="shared" si="4"/>
        <v>1</v>
      </c>
      <c r="K56" s="37"/>
      <c r="L56" s="37"/>
      <c r="M56" s="34">
        <f t="shared" si="1"/>
        <v>1</v>
      </c>
      <c r="N56" s="19"/>
      <c r="O56" s="19">
        <f t="shared" si="11"/>
        <v>0</v>
      </c>
      <c r="P56" s="19"/>
      <c r="Q56" s="34">
        <f t="shared" si="6"/>
        <v>0</v>
      </c>
      <c r="R56" s="34"/>
      <c r="S56" s="34">
        <f t="shared" si="7"/>
        <v>0</v>
      </c>
      <c r="T56" s="34"/>
      <c r="U56" s="34">
        <f t="shared" si="8"/>
        <v>0</v>
      </c>
      <c r="V56" s="34"/>
      <c r="W56" s="34">
        <f t="shared" si="9"/>
        <v>0</v>
      </c>
      <c r="X56" s="34"/>
      <c r="Y56" s="34"/>
      <c r="Z56" s="34"/>
      <c r="AA56" s="22"/>
    </row>
    <row r="57" spans="1:27" ht="12.75">
      <c r="A57" s="31">
        <f t="shared" si="10"/>
        <v>40231</v>
      </c>
      <c r="B57" s="29">
        <v>9.5</v>
      </c>
      <c r="C57" s="29">
        <v>3</v>
      </c>
      <c r="D57" s="26">
        <f t="shared" si="2"/>
        <v>6.25</v>
      </c>
      <c r="E57" s="26">
        <f t="shared" si="3"/>
        <v>6.5</v>
      </c>
      <c r="F57" s="32">
        <v>100</v>
      </c>
      <c r="G57" s="32">
        <v>82</v>
      </c>
      <c r="H57" s="33">
        <f t="shared" si="0"/>
        <v>91</v>
      </c>
      <c r="I57" s="29">
        <v>0.6</v>
      </c>
      <c r="J57" s="15">
        <f t="shared" si="4"/>
        <v>1</v>
      </c>
      <c r="K57" s="37"/>
      <c r="L57" s="37"/>
      <c r="M57" s="34">
        <f t="shared" si="1"/>
        <v>1</v>
      </c>
      <c r="N57" s="19"/>
      <c r="O57" s="19">
        <f t="shared" si="11"/>
        <v>0</v>
      </c>
      <c r="P57" s="19"/>
      <c r="Q57" s="34">
        <f t="shared" si="6"/>
        <v>0</v>
      </c>
      <c r="R57" s="34"/>
      <c r="S57" s="34">
        <f t="shared" si="7"/>
        <v>0</v>
      </c>
      <c r="T57" s="34"/>
      <c r="U57" s="34">
        <f t="shared" si="8"/>
        <v>0</v>
      </c>
      <c r="V57" s="34"/>
      <c r="W57" s="34">
        <f t="shared" si="9"/>
        <v>0</v>
      </c>
      <c r="X57" s="34"/>
      <c r="Y57" s="34"/>
      <c r="Z57" s="34"/>
      <c r="AA57" s="22"/>
    </row>
    <row r="58" spans="1:27" ht="12.75">
      <c r="A58" s="31">
        <f t="shared" si="10"/>
        <v>40232</v>
      </c>
      <c r="B58" s="29">
        <v>12</v>
      </c>
      <c r="C58" s="29">
        <v>6.5</v>
      </c>
      <c r="D58" s="26">
        <f t="shared" si="2"/>
        <v>9.25</v>
      </c>
      <c r="E58" s="26">
        <f t="shared" si="3"/>
        <v>5.5</v>
      </c>
      <c r="F58" s="32">
        <v>100</v>
      </c>
      <c r="G58" s="32">
        <v>74</v>
      </c>
      <c r="H58" s="33">
        <f t="shared" si="0"/>
        <v>87</v>
      </c>
      <c r="I58" s="29">
        <v>2.8</v>
      </c>
      <c r="J58" s="15">
        <f t="shared" si="4"/>
        <v>1</v>
      </c>
      <c r="K58" s="37"/>
      <c r="L58" s="37"/>
      <c r="M58" s="34">
        <f t="shared" si="1"/>
        <v>1</v>
      </c>
      <c r="N58" s="19"/>
      <c r="O58" s="19">
        <f t="shared" si="11"/>
        <v>1</v>
      </c>
      <c r="P58" s="19"/>
      <c r="Q58" s="34">
        <f t="shared" si="6"/>
        <v>0</v>
      </c>
      <c r="R58" s="34"/>
      <c r="S58" s="34">
        <f t="shared" si="7"/>
        <v>0</v>
      </c>
      <c r="T58" s="34"/>
      <c r="U58" s="34">
        <f t="shared" si="8"/>
        <v>0</v>
      </c>
      <c r="V58" s="34"/>
      <c r="W58" s="34">
        <f t="shared" si="9"/>
        <v>0</v>
      </c>
      <c r="X58" s="34"/>
      <c r="Y58" s="34"/>
      <c r="Z58" s="34"/>
      <c r="AA58" s="22"/>
    </row>
    <row r="59" spans="1:27" ht="12.75">
      <c r="A59" s="31">
        <f t="shared" si="10"/>
        <v>40233</v>
      </c>
      <c r="B59" s="29">
        <v>11.5</v>
      </c>
      <c r="C59" s="29">
        <v>5</v>
      </c>
      <c r="D59" s="26">
        <f t="shared" si="2"/>
        <v>8.25</v>
      </c>
      <c r="E59" s="26">
        <f t="shared" si="3"/>
        <v>6.5</v>
      </c>
      <c r="F59" s="32">
        <v>99</v>
      </c>
      <c r="G59" s="32">
        <v>66</v>
      </c>
      <c r="H59" s="33">
        <f t="shared" si="0"/>
        <v>82.5</v>
      </c>
      <c r="I59" s="29">
        <v>9.2</v>
      </c>
      <c r="J59" s="15">
        <f t="shared" si="4"/>
        <v>1</v>
      </c>
      <c r="K59" s="37"/>
      <c r="L59" s="37"/>
      <c r="M59" s="34">
        <f t="shared" si="1"/>
        <v>1</v>
      </c>
      <c r="N59" s="19"/>
      <c r="O59" s="19">
        <f t="shared" si="11"/>
        <v>1</v>
      </c>
      <c r="P59" s="19"/>
      <c r="Q59" s="34">
        <f t="shared" si="6"/>
        <v>0</v>
      </c>
      <c r="R59" s="34"/>
      <c r="S59" s="34">
        <f t="shared" si="7"/>
        <v>0</v>
      </c>
      <c r="T59" s="34"/>
      <c r="U59" s="34">
        <f t="shared" si="8"/>
        <v>0</v>
      </c>
      <c r="V59" s="34"/>
      <c r="W59" s="34">
        <f t="shared" si="9"/>
        <v>0</v>
      </c>
      <c r="X59" s="34"/>
      <c r="Y59" s="34"/>
      <c r="Z59" s="34"/>
      <c r="AA59" s="22"/>
    </row>
    <row r="60" spans="1:27" ht="12.75">
      <c r="A60" s="31">
        <f t="shared" si="10"/>
        <v>40234</v>
      </c>
      <c r="B60" s="29">
        <v>10.5</v>
      </c>
      <c r="C60" s="29">
        <v>3</v>
      </c>
      <c r="D60" s="26">
        <f t="shared" si="2"/>
        <v>6.75</v>
      </c>
      <c r="E60" s="26">
        <f t="shared" si="3"/>
        <v>7.5</v>
      </c>
      <c r="F60" s="32">
        <v>98</v>
      </c>
      <c r="G60" s="32">
        <v>64</v>
      </c>
      <c r="H60" s="33">
        <f t="shared" si="0"/>
        <v>81</v>
      </c>
      <c r="I60" s="29">
        <v>0</v>
      </c>
      <c r="J60" s="15">
        <f t="shared" si="4"/>
        <v>0</v>
      </c>
      <c r="K60" s="37"/>
      <c r="L60" s="37"/>
      <c r="M60" s="34">
        <f t="shared" si="1"/>
        <v>0</v>
      </c>
      <c r="N60" s="19"/>
      <c r="O60" s="19">
        <f t="shared" si="11"/>
        <v>0</v>
      </c>
      <c r="P60" s="19"/>
      <c r="Q60" s="34">
        <f t="shared" si="6"/>
        <v>0</v>
      </c>
      <c r="R60" s="34"/>
      <c r="S60" s="34">
        <f t="shared" si="7"/>
        <v>0</v>
      </c>
      <c r="T60" s="34"/>
      <c r="U60" s="34">
        <f t="shared" si="8"/>
        <v>0</v>
      </c>
      <c r="V60" s="34"/>
      <c r="W60" s="34">
        <f t="shared" si="9"/>
        <v>0</v>
      </c>
      <c r="X60" s="34"/>
      <c r="Y60" s="34"/>
      <c r="Z60" s="34"/>
      <c r="AA60" s="22"/>
    </row>
    <row r="61" spans="1:27" ht="12.75">
      <c r="A61" s="31">
        <f t="shared" si="10"/>
        <v>40235</v>
      </c>
      <c r="B61" s="29">
        <v>11.5</v>
      </c>
      <c r="C61" s="29">
        <v>4</v>
      </c>
      <c r="D61" s="26">
        <f t="shared" si="2"/>
        <v>7.75</v>
      </c>
      <c r="E61" s="26">
        <f t="shared" si="3"/>
        <v>7.5</v>
      </c>
      <c r="F61" s="32">
        <v>95</v>
      </c>
      <c r="G61" s="32">
        <v>72</v>
      </c>
      <c r="H61" s="33">
        <f t="shared" si="0"/>
        <v>83.5</v>
      </c>
      <c r="I61" s="29">
        <v>0</v>
      </c>
      <c r="J61" s="15">
        <f t="shared" si="4"/>
        <v>0</v>
      </c>
      <c r="K61" s="37"/>
      <c r="L61" s="37"/>
      <c r="M61" s="34">
        <f t="shared" si="1"/>
        <v>0</v>
      </c>
      <c r="N61" s="19"/>
      <c r="O61" s="19">
        <f t="shared" si="11"/>
        <v>0</v>
      </c>
      <c r="P61" s="19"/>
      <c r="Q61" s="34">
        <v>0</v>
      </c>
      <c r="R61" s="34"/>
      <c r="S61" s="34">
        <v>0</v>
      </c>
      <c r="T61" s="34"/>
      <c r="U61" s="34">
        <v>0</v>
      </c>
      <c r="V61" s="34"/>
      <c r="W61" s="34">
        <v>0</v>
      </c>
      <c r="X61" s="34"/>
      <c r="Y61" s="34"/>
      <c r="Z61" s="34"/>
      <c r="AA61" s="22"/>
    </row>
    <row r="62" spans="1:27" ht="12.75">
      <c r="A62" s="31">
        <f t="shared" si="10"/>
        <v>40236</v>
      </c>
      <c r="B62" s="29">
        <v>11.5</v>
      </c>
      <c r="C62" s="29">
        <v>4</v>
      </c>
      <c r="D62" s="26">
        <f t="shared" si="2"/>
        <v>7.75</v>
      </c>
      <c r="E62" s="26">
        <f t="shared" si="3"/>
        <v>7.5</v>
      </c>
      <c r="F62" s="32">
        <v>87</v>
      </c>
      <c r="G62" s="32">
        <v>27</v>
      </c>
      <c r="H62" s="33">
        <f t="shared" si="0"/>
        <v>57</v>
      </c>
      <c r="I62" s="29">
        <v>0</v>
      </c>
      <c r="J62" s="15">
        <f t="shared" si="4"/>
        <v>0</v>
      </c>
      <c r="K62" s="37"/>
      <c r="L62" s="37"/>
      <c r="M62" s="34">
        <f t="shared" si="1"/>
        <v>0</v>
      </c>
      <c r="N62" s="19"/>
      <c r="O62" s="19">
        <f t="shared" si="11"/>
        <v>0</v>
      </c>
      <c r="P62" s="19"/>
      <c r="Q62" s="34">
        <f t="shared" si="6"/>
        <v>0</v>
      </c>
      <c r="R62" s="34"/>
      <c r="S62" s="34">
        <f t="shared" si="7"/>
        <v>0</v>
      </c>
      <c r="T62" s="34"/>
      <c r="U62" s="34">
        <f t="shared" si="8"/>
        <v>0</v>
      </c>
      <c r="V62" s="34"/>
      <c r="W62" s="34">
        <f t="shared" si="9"/>
        <v>0</v>
      </c>
      <c r="X62" s="34"/>
      <c r="Y62" s="34"/>
      <c r="Z62" s="34"/>
      <c r="AA62" s="22"/>
    </row>
    <row r="63" spans="1:27" ht="12.75">
      <c r="A63" s="31">
        <f t="shared" si="10"/>
        <v>40237</v>
      </c>
      <c r="B63" s="29">
        <v>18</v>
      </c>
      <c r="C63" s="29">
        <v>4.5</v>
      </c>
      <c r="D63" s="26">
        <f t="shared" si="2"/>
        <v>11.25</v>
      </c>
      <c r="E63" s="26">
        <f t="shared" si="3"/>
        <v>13.5</v>
      </c>
      <c r="F63" s="32">
        <v>100</v>
      </c>
      <c r="G63" s="32">
        <v>29</v>
      </c>
      <c r="H63" s="33">
        <f t="shared" si="0"/>
        <v>64.5</v>
      </c>
      <c r="I63" s="29">
        <v>0</v>
      </c>
      <c r="J63" s="15">
        <f t="shared" si="4"/>
        <v>0</v>
      </c>
      <c r="K63" s="19">
        <f>SUM(J36:J63)</f>
        <v>17</v>
      </c>
      <c r="L63" s="37"/>
      <c r="M63" s="34">
        <f t="shared" si="1"/>
        <v>0</v>
      </c>
      <c r="N63" s="19">
        <f>SUM(M36:M63)</f>
        <v>17</v>
      </c>
      <c r="O63" s="19">
        <f t="shared" si="11"/>
        <v>0</v>
      </c>
      <c r="P63" s="19">
        <f>SUM(O36:O63)</f>
        <v>10</v>
      </c>
      <c r="Q63" s="34">
        <f t="shared" si="6"/>
        <v>0</v>
      </c>
      <c r="R63" s="34">
        <f>SUM(Q36:Q63)</f>
        <v>2</v>
      </c>
      <c r="S63" s="34">
        <f t="shared" si="7"/>
        <v>0</v>
      </c>
      <c r="T63" s="34">
        <f>SUM(S36:S63)</f>
        <v>0</v>
      </c>
      <c r="U63" s="34">
        <f t="shared" si="8"/>
        <v>0</v>
      </c>
      <c r="V63" s="34">
        <f>SUM(U36:U63)</f>
        <v>0</v>
      </c>
      <c r="W63" s="34">
        <f t="shared" si="9"/>
        <v>0</v>
      </c>
      <c r="X63" s="34">
        <f>SUM(W36:W63)</f>
        <v>0</v>
      </c>
      <c r="Y63" s="34"/>
      <c r="Z63" s="34"/>
      <c r="AA63" s="22"/>
    </row>
    <row r="64" spans="1:27" ht="12.75">
      <c r="A64" s="31">
        <f t="shared" si="10"/>
        <v>40238</v>
      </c>
      <c r="B64" s="29">
        <v>14</v>
      </c>
      <c r="C64" s="29">
        <v>6</v>
      </c>
      <c r="D64" s="26">
        <f t="shared" si="2"/>
        <v>10</v>
      </c>
      <c r="E64" s="26">
        <f t="shared" si="3"/>
        <v>8</v>
      </c>
      <c r="F64" s="32">
        <v>98</v>
      </c>
      <c r="G64" s="32">
        <v>46</v>
      </c>
      <c r="H64" s="33">
        <f t="shared" si="0"/>
        <v>72</v>
      </c>
      <c r="I64" s="29">
        <v>0.8</v>
      </c>
      <c r="J64" s="15">
        <f t="shared" si="4"/>
        <v>1</v>
      </c>
      <c r="K64" s="37"/>
      <c r="L64" s="37"/>
      <c r="M64" s="34">
        <f t="shared" si="1"/>
        <v>1</v>
      </c>
      <c r="N64" s="19"/>
      <c r="O64" s="19">
        <f t="shared" si="11"/>
        <v>0</v>
      </c>
      <c r="P64" s="19"/>
      <c r="Q64" s="34">
        <f t="shared" si="6"/>
        <v>0</v>
      </c>
      <c r="R64" s="34"/>
      <c r="S64" s="34">
        <f t="shared" si="7"/>
        <v>0</v>
      </c>
      <c r="T64" s="34"/>
      <c r="U64" s="34">
        <f t="shared" si="8"/>
        <v>0</v>
      </c>
      <c r="V64" s="34"/>
      <c r="W64" s="34">
        <f t="shared" si="9"/>
        <v>0</v>
      </c>
      <c r="X64" s="34"/>
      <c r="Y64" s="34"/>
      <c r="Z64" s="34"/>
      <c r="AA64" s="22"/>
    </row>
    <row r="65" spans="1:27" ht="12.75">
      <c r="A65" s="31">
        <f t="shared" si="10"/>
        <v>40239</v>
      </c>
      <c r="B65" s="29">
        <v>12</v>
      </c>
      <c r="C65" s="29">
        <v>3</v>
      </c>
      <c r="D65" s="26">
        <f t="shared" si="2"/>
        <v>7.5</v>
      </c>
      <c r="E65" s="26">
        <f t="shared" si="3"/>
        <v>9</v>
      </c>
      <c r="F65" s="32">
        <v>97</v>
      </c>
      <c r="G65" s="32">
        <v>39</v>
      </c>
      <c r="H65" s="33">
        <f t="shared" si="0"/>
        <v>68</v>
      </c>
      <c r="I65" s="29">
        <v>0</v>
      </c>
      <c r="J65" s="15">
        <f t="shared" si="4"/>
        <v>0</v>
      </c>
      <c r="K65" s="37"/>
      <c r="L65" s="37"/>
      <c r="M65" s="34">
        <f t="shared" si="1"/>
        <v>0</v>
      </c>
      <c r="N65" s="19"/>
      <c r="O65" s="19">
        <f t="shared" si="11"/>
        <v>0</v>
      </c>
      <c r="P65" s="19"/>
      <c r="Q65" s="34">
        <f t="shared" si="6"/>
        <v>0</v>
      </c>
      <c r="R65" s="34"/>
      <c r="S65" s="34">
        <f t="shared" si="7"/>
        <v>0</v>
      </c>
      <c r="T65" s="34"/>
      <c r="U65" s="34">
        <f t="shared" si="8"/>
        <v>0</v>
      </c>
      <c r="V65" s="34"/>
      <c r="W65" s="34">
        <f t="shared" si="9"/>
        <v>0</v>
      </c>
      <c r="X65" s="34"/>
      <c r="Y65" s="34"/>
      <c r="Z65" s="34"/>
      <c r="AA65" s="22"/>
    </row>
    <row r="66" spans="1:27" ht="12.75">
      <c r="A66" s="31">
        <f t="shared" si="10"/>
        <v>40240</v>
      </c>
      <c r="B66" s="29">
        <v>13.5</v>
      </c>
      <c r="C66" s="29">
        <v>3.5</v>
      </c>
      <c r="D66" s="26">
        <f t="shared" si="2"/>
        <v>8.5</v>
      </c>
      <c r="E66" s="26">
        <f t="shared" si="3"/>
        <v>10</v>
      </c>
      <c r="F66" s="32">
        <v>96</v>
      </c>
      <c r="G66" s="32">
        <v>48</v>
      </c>
      <c r="H66" s="33">
        <f t="shared" si="0"/>
        <v>72</v>
      </c>
      <c r="I66" s="29">
        <v>0</v>
      </c>
      <c r="J66" s="15">
        <f t="shared" si="4"/>
        <v>0</v>
      </c>
      <c r="K66" s="37"/>
      <c r="L66" s="37"/>
      <c r="M66" s="34">
        <f t="shared" si="1"/>
        <v>0</v>
      </c>
      <c r="N66" s="19"/>
      <c r="O66" s="19">
        <f t="shared" si="11"/>
        <v>0</v>
      </c>
      <c r="P66" s="19"/>
      <c r="Q66" s="34">
        <f t="shared" si="6"/>
        <v>0</v>
      </c>
      <c r="R66" s="34"/>
      <c r="S66" s="34">
        <f t="shared" si="7"/>
        <v>0</v>
      </c>
      <c r="T66" s="34"/>
      <c r="U66" s="34">
        <f t="shared" si="8"/>
        <v>0</v>
      </c>
      <c r="V66" s="34"/>
      <c r="W66" s="34">
        <f t="shared" si="9"/>
        <v>0</v>
      </c>
      <c r="X66" s="34"/>
      <c r="Y66" s="34"/>
      <c r="Z66" s="34"/>
      <c r="AA66" s="22"/>
    </row>
    <row r="67" spans="1:27" ht="12.75">
      <c r="A67" s="31">
        <f t="shared" si="10"/>
        <v>40241</v>
      </c>
      <c r="B67" s="29">
        <v>10.5</v>
      </c>
      <c r="C67" s="29">
        <v>4</v>
      </c>
      <c r="D67" s="26">
        <f t="shared" si="2"/>
        <v>7.25</v>
      </c>
      <c r="E67" s="26">
        <f t="shared" si="3"/>
        <v>6.5</v>
      </c>
      <c r="F67" s="32">
        <v>97</v>
      </c>
      <c r="G67" s="32">
        <v>74</v>
      </c>
      <c r="H67" s="33">
        <f t="shared" si="0"/>
        <v>85.5</v>
      </c>
      <c r="I67" s="29">
        <v>10.2</v>
      </c>
      <c r="J67" s="15">
        <f t="shared" si="4"/>
        <v>1</v>
      </c>
      <c r="K67" s="37"/>
      <c r="L67" s="37"/>
      <c r="M67" s="34">
        <f t="shared" si="1"/>
        <v>1</v>
      </c>
      <c r="N67" s="19"/>
      <c r="O67" s="19">
        <f t="shared" si="11"/>
        <v>1</v>
      </c>
      <c r="P67" s="19"/>
      <c r="Q67" s="34">
        <f t="shared" si="6"/>
        <v>1</v>
      </c>
      <c r="R67" s="34"/>
      <c r="S67" s="34">
        <f t="shared" si="7"/>
        <v>0</v>
      </c>
      <c r="T67" s="34"/>
      <c r="U67" s="34">
        <f t="shared" si="8"/>
        <v>0</v>
      </c>
      <c r="V67" s="34"/>
      <c r="W67" s="34">
        <f t="shared" si="9"/>
        <v>0</v>
      </c>
      <c r="X67" s="34"/>
      <c r="Y67" s="34"/>
      <c r="Z67" s="34"/>
      <c r="AA67" s="22"/>
    </row>
    <row r="68" spans="1:27" ht="12.75">
      <c r="A68" s="31">
        <f t="shared" si="10"/>
        <v>40242</v>
      </c>
      <c r="B68" s="29">
        <v>6</v>
      </c>
      <c r="C68" s="29">
        <v>-2</v>
      </c>
      <c r="D68" s="26">
        <f t="shared" si="2"/>
        <v>2</v>
      </c>
      <c r="E68" s="26">
        <f t="shared" si="3"/>
        <v>8</v>
      </c>
      <c r="F68" s="32">
        <v>96</v>
      </c>
      <c r="G68" s="32">
        <v>73</v>
      </c>
      <c r="H68" s="33">
        <f t="shared" si="0"/>
        <v>84.5</v>
      </c>
      <c r="I68" s="29">
        <v>3.6</v>
      </c>
      <c r="J68" s="15">
        <f t="shared" si="4"/>
        <v>1</v>
      </c>
      <c r="K68" s="37"/>
      <c r="L68" s="37"/>
      <c r="M68" s="34">
        <f t="shared" si="1"/>
        <v>1</v>
      </c>
      <c r="N68" s="19"/>
      <c r="O68" s="19">
        <f t="shared" si="11"/>
        <v>1</v>
      </c>
      <c r="P68" s="19"/>
      <c r="Q68" s="34">
        <f t="shared" si="6"/>
        <v>0</v>
      </c>
      <c r="R68" s="34"/>
      <c r="S68" s="34">
        <f t="shared" si="7"/>
        <v>0</v>
      </c>
      <c r="T68" s="34"/>
      <c r="U68" s="34">
        <f t="shared" si="8"/>
        <v>0</v>
      </c>
      <c r="V68" s="34"/>
      <c r="W68" s="34">
        <f t="shared" si="9"/>
        <v>0</v>
      </c>
      <c r="X68" s="34"/>
      <c r="Y68" s="34"/>
      <c r="Z68" s="34"/>
      <c r="AA68" s="22"/>
    </row>
    <row r="69" spans="1:27" ht="12.75">
      <c r="A69" s="31">
        <f t="shared" si="10"/>
        <v>40243</v>
      </c>
      <c r="B69" s="29">
        <v>2</v>
      </c>
      <c r="C69" s="29">
        <v>-3</v>
      </c>
      <c r="D69" s="26">
        <f t="shared" si="2"/>
        <v>-0.5</v>
      </c>
      <c r="E69" s="26">
        <f t="shared" si="3"/>
        <v>5</v>
      </c>
      <c r="F69" s="32">
        <v>97</v>
      </c>
      <c r="G69" s="32">
        <v>50</v>
      </c>
      <c r="H69" s="33">
        <f t="shared" si="0"/>
        <v>73.5</v>
      </c>
      <c r="I69" s="29">
        <v>4.2</v>
      </c>
      <c r="J69" s="15">
        <f t="shared" si="4"/>
        <v>1</v>
      </c>
      <c r="K69" s="37"/>
      <c r="L69" s="37"/>
      <c r="M69" s="34">
        <f t="shared" si="1"/>
        <v>1</v>
      </c>
      <c r="N69" s="19"/>
      <c r="O69" s="19">
        <f t="shared" si="11"/>
        <v>1</v>
      </c>
      <c r="P69" s="19"/>
      <c r="Q69" s="34">
        <f t="shared" si="6"/>
        <v>0</v>
      </c>
      <c r="R69" s="34"/>
      <c r="S69" s="34">
        <f t="shared" si="7"/>
        <v>0</v>
      </c>
      <c r="T69" s="34"/>
      <c r="U69" s="34">
        <f t="shared" si="8"/>
        <v>0</v>
      </c>
      <c r="V69" s="34"/>
      <c r="W69" s="34">
        <f t="shared" si="9"/>
        <v>0</v>
      </c>
      <c r="X69" s="34"/>
      <c r="Y69" s="34"/>
      <c r="Z69" s="34"/>
      <c r="AA69" s="22"/>
    </row>
    <row r="70" spans="1:27" ht="12.75">
      <c r="A70" s="31">
        <f t="shared" si="10"/>
        <v>40244</v>
      </c>
      <c r="B70" s="29">
        <v>4</v>
      </c>
      <c r="C70" s="29">
        <v>-3.5</v>
      </c>
      <c r="D70" s="26">
        <f t="shared" si="2"/>
        <v>0.25</v>
      </c>
      <c r="E70" s="26">
        <f t="shared" si="3"/>
        <v>7.5</v>
      </c>
      <c r="F70" s="32">
        <v>90</v>
      </c>
      <c r="G70" s="32">
        <v>65</v>
      </c>
      <c r="H70" s="33">
        <f aca="true" t="shared" si="12" ref="H70:H133">(F70+G70)/2</f>
        <v>77.5</v>
      </c>
      <c r="I70" s="29">
        <v>0</v>
      </c>
      <c r="J70" s="15">
        <f t="shared" si="4"/>
        <v>0</v>
      </c>
      <c r="K70" s="37"/>
      <c r="L70" s="37"/>
      <c r="M70" s="34">
        <f t="shared" si="1"/>
        <v>0</v>
      </c>
      <c r="N70" s="19"/>
      <c r="O70" s="19">
        <f t="shared" si="11"/>
        <v>0</v>
      </c>
      <c r="P70" s="19"/>
      <c r="Q70" s="34">
        <f t="shared" si="6"/>
        <v>0</v>
      </c>
      <c r="R70" s="34"/>
      <c r="S70" s="34">
        <f t="shared" si="7"/>
        <v>0</v>
      </c>
      <c r="T70" s="34"/>
      <c r="U70" s="34">
        <f t="shared" si="8"/>
        <v>0</v>
      </c>
      <c r="V70" s="34"/>
      <c r="W70" s="34">
        <f t="shared" si="9"/>
        <v>0</v>
      </c>
      <c r="X70" s="34"/>
      <c r="Y70" s="34"/>
      <c r="Z70" s="34"/>
      <c r="AA70" s="22"/>
    </row>
    <row r="71" spans="1:27" ht="12.75">
      <c r="A71" s="31">
        <f t="shared" si="10"/>
        <v>40245</v>
      </c>
      <c r="B71" s="29">
        <v>3</v>
      </c>
      <c r="C71" s="29">
        <v>-4</v>
      </c>
      <c r="D71" s="26">
        <f aca="true" t="shared" si="13" ref="D71:D134">(B71+C71)/2</f>
        <v>-0.5</v>
      </c>
      <c r="E71" s="26">
        <f aca="true" t="shared" si="14" ref="E71:E134">B71-C71</f>
        <v>7</v>
      </c>
      <c r="F71" s="32">
        <v>90</v>
      </c>
      <c r="G71" s="32">
        <v>44</v>
      </c>
      <c r="H71" s="33">
        <f t="shared" si="12"/>
        <v>67</v>
      </c>
      <c r="I71" s="29">
        <v>0</v>
      </c>
      <c r="J71" s="15">
        <f aca="true" t="shared" si="15" ref="J71:J134">IF(I71&gt;0,1,0)</f>
        <v>0</v>
      </c>
      <c r="K71" s="37"/>
      <c r="L71" s="37"/>
      <c r="M71" s="34">
        <f aca="true" t="shared" si="16" ref="M71:M134">IF($I71&gt;0,1,0)</f>
        <v>0</v>
      </c>
      <c r="N71" s="19"/>
      <c r="O71" s="19">
        <f aca="true" t="shared" si="17" ref="O71:O134">IF($I71&gt;1,1,0)</f>
        <v>0</v>
      </c>
      <c r="P71" s="19"/>
      <c r="Q71" s="34">
        <f aca="true" t="shared" si="18" ref="Q71:Q134">IF($I71&gt;10,1,0)</f>
        <v>0</v>
      </c>
      <c r="R71" s="34"/>
      <c r="S71" s="34">
        <f aca="true" t="shared" si="19" ref="S71:S134">IF($I71&gt;20,1,0)</f>
        <v>0</v>
      </c>
      <c r="T71" s="34"/>
      <c r="U71" s="34">
        <f aca="true" t="shared" si="20" ref="U71:U134">IF($I71&gt;40,1,0)</f>
        <v>0</v>
      </c>
      <c r="V71" s="34"/>
      <c r="W71" s="34">
        <f aca="true" t="shared" si="21" ref="W71:W134">IF($I71&gt;60,1,0)</f>
        <v>0</v>
      </c>
      <c r="X71" s="34"/>
      <c r="Y71" s="34"/>
      <c r="Z71" s="34"/>
      <c r="AA71" s="22"/>
    </row>
    <row r="72" spans="1:27" ht="12.75">
      <c r="A72" s="31">
        <f aca="true" t="shared" si="22" ref="A72:A135">A71+1</f>
        <v>40246</v>
      </c>
      <c r="B72" s="29">
        <v>6</v>
      </c>
      <c r="C72" s="29">
        <v>-4</v>
      </c>
      <c r="D72" s="26">
        <f t="shared" si="13"/>
        <v>1</v>
      </c>
      <c r="E72" s="26">
        <f t="shared" si="14"/>
        <v>10</v>
      </c>
      <c r="F72" s="32">
        <v>98</v>
      </c>
      <c r="G72" s="32">
        <v>67</v>
      </c>
      <c r="H72" s="33">
        <f t="shared" si="12"/>
        <v>82.5</v>
      </c>
      <c r="I72" s="29">
        <v>20.2</v>
      </c>
      <c r="J72" s="15">
        <f t="shared" si="15"/>
        <v>1</v>
      </c>
      <c r="K72" s="37"/>
      <c r="L72" s="37"/>
      <c r="M72" s="34">
        <f t="shared" si="16"/>
        <v>1</v>
      </c>
      <c r="N72" s="19"/>
      <c r="O72" s="19">
        <f t="shared" si="17"/>
        <v>1</v>
      </c>
      <c r="P72" s="19"/>
      <c r="Q72" s="34">
        <f t="shared" si="18"/>
        <v>1</v>
      </c>
      <c r="R72" s="34"/>
      <c r="S72" s="34">
        <f t="shared" si="19"/>
        <v>1</v>
      </c>
      <c r="T72" s="34"/>
      <c r="U72" s="34">
        <f t="shared" si="20"/>
        <v>0</v>
      </c>
      <c r="V72" s="34"/>
      <c r="W72" s="34">
        <f t="shared" si="21"/>
        <v>0</v>
      </c>
      <c r="X72" s="34"/>
      <c r="Y72" s="34"/>
      <c r="Z72" s="34"/>
      <c r="AA72" s="22"/>
    </row>
    <row r="73" spans="1:27" ht="12.75">
      <c r="A73" s="31">
        <f t="shared" si="22"/>
        <v>40247</v>
      </c>
      <c r="B73" s="29">
        <v>7</v>
      </c>
      <c r="C73" s="29">
        <v>0.5</v>
      </c>
      <c r="D73" s="26">
        <f t="shared" si="13"/>
        <v>3.75</v>
      </c>
      <c r="E73" s="26">
        <f t="shared" si="14"/>
        <v>6.5</v>
      </c>
      <c r="F73" s="32">
        <v>98</v>
      </c>
      <c r="G73" s="32">
        <v>74</v>
      </c>
      <c r="H73" s="33">
        <f t="shared" si="12"/>
        <v>86</v>
      </c>
      <c r="I73" s="29">
        <v>1.2</v>
      </c>
      <c r="J73" s="15">
        <f t="shared" si="15"/>
        <v>1</v>
      </c>
      <c r="K73" s="37"/>
      <c r="L73" s="37"/>
      <c r="M73" s="34">
        <f t="shared" si="16"/>
        <v>1</v>
      </c>
      <c r="N73" s="19"/>
      <c r="O73" s="19">
        <f t="shared" si="17"/>
        <v>1</v>
      </c>
      <c r="P73" s="19"/>
      <c r="Q73" s="34">
        <f t="shared" si="18"/>
        <v>0</v>
      </c>
      <c r="R73" s="34"/>
      <c r="S73" s="34">
        <f t="shared" si="19"/>
        <v>0</v>
      </c>
      <c r="T73" s="34"/>
      <c r="U73" s="34">
        <f t="shared" si="20"/>
        <v>0</v>
      </c>
      <c r="V73" s="34"/>
      <c r="W73" s="34">
        <f t="shared" si="21"/>
        <v>0</v>
      </c>
      <c r="X73" s="34"/>
      <c r="Y73" s="34"/>
      <c r="Z73" s="34"/>
      <c r="AA73" s="22"/>
    </row>
    <row r="74" spans="1:27" ht="12.75">
      <c r="A74" s="31">
        <f t="shared" si="22"/>
        <v>40248</v>
      </c>
      <c r="B74" s="29">
        <v>3</v>
      </c>
      <c r="C74" s="29">
        <v>-0.5</v>
      </c>
      <c r="D74" s="26">
        <f t="shared" si="13"/>
        <v>1.25</v>
      </c>
      <c r="E74" s="26">
        <f t="shared" si="14"/>
        <v>3.5</v>
      </c>
      <c r="F74" s="32">
        <v>96</v>
      </c>
      <c r="G74" s="32">
        <v>75</v>
      </c>
      <c r="H74" s="33">
        <f t="shared" si="12"/>
        <v>85.5</v>
      </c>
      <c r="I74" s="29">
        <v>9.4</v>
      </c>
      <c r="J74" s="15">
        <f t="shared" si="15"/>
        <v>1</v>
      </c>
      <c r="K74" s="37"/>
      <c r="L74" s="37"/>
      <c r="M74" s="34">
        <f t="shared" si="16"/>
        <v>1</v>
      </c>
      <c r="N74" s="19"/>
      <c r="O74" s="19">
        <f t="shared" si="17"/>
        <v>1</v>
      </c>
      <c r="P74" s="19"/>
      <c r="Q74" s="34">
        <f t="shared" si="18"/>
        <v>0</v>
      </c>
      <c r="R74" s="34"/>
      <c r="S74" s="34">
        <f t="shared" si="19"/>
        <v>0</v>
      </c>
      <c r="T74" s="34"/>
      <c r="U74" s="34">
        <f t="shared" si="20"/>
        <v>0</v>
      </c>
      <c r="V74" s="34"/>
      <c r="W74" s="34">
        <f t="shared" si="21"/>
        <v>0</v>
      </c>
      <c r="X74" s="34"/>
      <c r="Y74" s="34"/>
      <c r="Z74" s="34"/>
      <c r="AA74" s="22"/>
    </row>
    <row r="75" spans="1:27" ht="12.75">
      <c r="A75" s="31">
        <f t="shared" si="22"/>
        <v>40249</v>
      </c>
      <c r="B75" s="29">
        <v>7</v>
      </c>
      <c r="C75" s="29">
        <v>-0.5</v>
      </c>
      <c r="D75" s="26">
        <f t="shared" si="13"/>
        <v>3.25</v>
      </c>
      <c r="E75" s="26">
        <f t="shared" si="14"/>
        <v>7.5</v>
      </c>
      <c r="F75" s="32">
        <v>97</v>
      </c>
      <c r="G75" s="32">
        <v>44</v>
      </c>
      <c r="H75" s="33">
        <f t="shared" si="12"/>
        <v>70.5</v>
      </c>
      <c r="I75" s="29">
        <v>0.6</v>
      </c>
      <c r="J75" s="15">
        <f t="shared" si="15"/>
        <v>1</v>
      </c>
      <c r="K75" s="37"/>
      <c r="L75" s="37"/>
      <c r="M75" s="34">
        <f t="shared" si="16"/>
        <v>1</v>
      </c>
      <c r="N75" s="19"/>
      <c r="O75" s="19">
        <f t="shared" si="17"/>
        <v>0</v>
      </c>
      <c r="P75" s="19"/>
      <c r="Q75" s="34">
        <f t="shared" si="18"/>
        <v>0</v>
      </c>
      <c r="R75" s="34"/>
      <c r="S75" s="34">
        <f t="shared" si="19"/>
        <v>0</v>
      </c>
      <c r="T75" s="34"/>
      <c r="U75" s="34">
        <f t="shared" si="20"/>
        <v>0</v>
      </c>
      <c r="V75" s="34"/>
      <c r="W75" s="34">
        <f t="shared" si="21"/>
        <v>0</v>
      </c>
      <c r="X75" s="34"/>
      <c r="Y75" s="34"/>
      <c r="Z75" s="34"/>
      <c r="AA75" s="22"/>
    </row>
    <row r="76" spans="1:27" ht="12.75">
      <c r="A76" s="31">
        <f t="shared" si="22"/>
        <v>40250</v>
      </c>
      <c r="B76" s="29">
        <v>8</v>
      </c>
      <c r="C76" s="29">
        <v>-0.5</v>
      </c>
      <c r="D76" s="26">
        <f t="shared" si="13"/>
        <v>3.75</v>
      </c>
      <c r="E76" s="26">
        <f t="shared" si="14"/>
        <v>8.5</v>
      </c>
      <c r="F76" s="32">
        <v>96</v>
      </c>
      <c r="G76" s="32">
        <v>60</v>
      </c>
      <c r="H76" s="33">
        <f t="shared" si="12"/>
        <v>78</v>
      </c>
      <c r="I76" s="29">
        <v>0</v>
      </c>
      <c r="J76" s="15">
        <f t="shared" si="15"/>
        <v>0</v>
      </c>
      <c r="K76" s="37"/>
      <c r="L76" s="37"/>
      <c r="M76" s="34">
        <f t="shared" si="16"/>
        <v>0</v>
      </c>
      <c r="N76" s="19"/>
      <c r="O76" s="19">
        <f t="shared" si="17"/>
        <v>0</v>
      </c>
      <c r="P76" s="19"/>
      <c r="Q76" s="34">
        <f t="shared" si="18"/>
        <v>0</v>
      </c>
      <c r="R76" s="34"/>
      <c r="S76" s="34">
        <f t="shared" si="19"/>
        <v>0</v>
      </c>
      <c r="T76" s="34"/>
      <c r="U76" s="34">
        <f t="shared" si="20"/>
        <v>0</v>
      </c>
      <c r="V76" s="34"/>
      <c r="W76" s="34">
        <f t="shared" si="21"/>
        <v>0</v>
      </c>
      <c r="X76" s="34"/>
      <c r="Y76" s="34"/>
      <c r="Z76" s="34"/>
      <c r="AA76" s="22"/>
    </row>
    <row r="77" spans="1:27" ht="12.75">
      <c r="A77" s="31">
        <f t="shared" si="22"/>
        <v>40251</v>
      </c>
      <c r="B77" s="29">
        <v>6</v>
      </c>
      <c r="C77" s="29">
        <v>-2.5</v>
      </c>
      <c r="D77" s="26">
        <f t="shared" si="13"/>
        <v>1.75</v>
      </c>
      <c r="E77" s="26">
        <f t="shared" si="14"/>
        <v>8.5</v>
      </c>
      <c r="F77" s="32">
        <v>96</v>
      </c>
      <c r="G77" s="32">
        <v>48</v>
      </c>
      <c r="H77" s="33">
        <f t="shared" si="12"/>
        <v>72</v>
      </c>
      <c r="I77" s="30">
        <v>0.2</v>
      </c>
      <c r="J77" s="15">
        <f t="shared" si="15"/>
        <v>1</v>
      </c>
      <c r="K77" s="37"/>
      <c r="L77" s="37"/>
      <c r="M77" s="34">
        <f t="shared" si="16"/>
        <v>1</v>
      </c>
      <c r="N77" s="19"/>
      <c r="O77" s="19">
        <f t="shared" si="17"/>
        <v>0</v>
      </c>
      <c r="P77" s="19"/>
      <c r="Q77" s="34">
        <f t="shared" si="18"/>
        <v>0</v>
      </c>
      <c r="R77" s="34"/>
      <c r="S77" s="34">
        <f t="shared" si="19"/>
        <v>0</v>
      </c>
      <c r="T77" s="34"/>
      <c r="U77" s="34">
        <f t="shared" si="20"/>
        <v>0</v>
      </c>
      <c r="V77" s="34"/>
      <c r="W77" s="34">
        <f t="shared" si="21"/>
        <v>0</v>
      </c>
      <c r="X77" s="34"/>
      <c r="Y77" s="34"/>
      <c r="Z77" s="34"/>
      <c r="AA77" s="22"/>
    </row>
    <row r="78" spans="1:27" ht="12.75">
      <c r="A78" s="31">
        <f t="shared" si="22"/>
        <v>40252</v>
      </c>
      <c r="B78" s="29">
        <v>9</v>
      </c>
      <c r="C78" s="29">
        <v>-4</v>
      </c>
      <c r="D78" s="26">
        <f t="shared" si="13"/>
        <v>2.5</v>
      </c>
      <c r="E78" s="26">
        <f t="shared" si="14"/>
        <v>13</v>
      </c>
      <c r="F78" s="32">
        <v>90</v>
      </c>
      <c r="G78" s="32">
        <v>24</v>
      </c>
      <c r="H78" s="33">
        <f t="shared" si="12"/>
        <v>57</v>
      </c>
      <c r="I78" s="29">
        <v>0</v>
      </c>
      <c r="J78" s="15">
        <f t="shared" si="15"/>
        <v>0</v>
      </c>
      <c r="K78" s="37"/>
      <c r="L78" s="37"/>
      <c r="M78" s="34">
        <f t="shared" si="16"/>
        <v>0</v>
      </c>
      <c r="N78" s="19"/>
      <c r="O78" s="19">
        <f t="shared" si="17"/>
        <v>0</v>
      </c>
      <c r="P78" s="19"/>
      <c r="Q78" s="34">
        <f t="shared" si="18"/>
        <v>0</v>
      </c>
      <c r="R78" s="34"/>
      <c r="S78" s="34">
        <f t="shared" si="19"/>
        <v>0</v>
      </c>
      <c r="T78" s="34"/>
      <c r="U78" s="34">
        <f t="shared" si="20"/>
        <v>0</v>
      </c>
      <c r="V78" s="34"/>
      <c r="W78" s="34">
        <f t="shared" si="21"/>
        <v>0</v>
      </c>
      <c r="X78" s="34"/>
      <c r="Y78" s="34"/>
      <c r="Z78" s="34"/>
      <c r="AA78" s="22"/>
    </row>
    <row r="79" spans="1:27" ht="12.75">
      <c r="A79" s="31">
        <f t="shared" si="22"/>
        <v>40253</v>
      </c>
      <c r="B79" s="29">
        <v>10</v>
      </c>
      <c r="C79" s="29">
        <v>-1</v>
      </c>
      <c r="D79" s="26">
        <f t="shared" si="13"/>
        <v>4.5</v>
      </c>
      <c r="E79" s="26">
        <f t="shared" si="14"/>
        <v>11</v>
      </c>
      <c r="F79" s="32">
        <v>93</v>
      </c>
      <c r="G79" s="32">
        <v>43</v>
      </c>
      <c r="H79" s="33">
        <f t="shared" si="12"/>
        <v>68</v>
      </c>
      <c r="I79" s="29">
        <v>0</v>
      </c>
      <c r="J79" s="15">
        <f t="shared" si="15"/>
        <v>0</v>
      </c>
      <c r="K79" s="37"/>
      <c r="L79" s="37"/>
      <c r="M79" s="34">
        <f t="shared" si="16"/>
        <v>0</v>
      </c>
      <c r="N79" s="19"/>
      <c r="O79" s="19">
        <f t="shared" si="17"/>
        <v>0</v>
      </c>
      <c r="P79" s="19"/>
      <c r="Q79" s="34">
        <f t="shared" si="18"/>
        <v>0</v>
      </c>
      <c r="R79" s="34"/>
      <c r="S79" s="34">
        <f t="shared" si="19"/>
        <v>0</v>
      </c>
      <c r="T79" s="34"/>
      <c r="U79" s="34">
        <f t="shared" si="20"/>
        <v>0</v>
      </c>
      <c r="V79" s="34"/>
      <c r="W79" s="34">
        <f t="shared" si="21"/>
        <v>0</v>
      </c>
      <c r="X79" s="34"/>
      <c r="Y79" s="34"/>
      <c r="Z79" s="34"/>
      <c r="AA79" s="22"/>
    </row>
    <row r="80" spans="1:27" ht="12.75">
      <c r="A80" s="31">
        <f t="shared" si="22"/>
        <v>40254</v>
      </c>
      <c r="B80" s="29">
        <v>12</v>
      </c>
      <c r="C80" s="29">
        <v>-2</v>
      </c>
      <c r="D80" s="26">
        <f t="shared" si="13"/>
        <v>5</v>
      </c>
      <c r="E80" s="26">
        <f t="shared" si="14"/>
        <v>14</v>
      </c>
      <c r="F80" s="32">
        <v>92</v>
      </c>
      <c r="G80" s="32">
        <v>18</v>
      </c>
      <c r="H80" s="33">
        <f t="shared" si="12"/>
        <v>55</v>
      </c>
      <c r="I80" s="29">
        <v>0</v>
      </c>
      <c r="J80" s="15">
        <f t="shared" si="15"/>
        <v>0</v>
      </c>
      <c r="K80" s="37"/>
      <c r="L80" s="37"/>
      <c r="M80" s="34">
        <f t="shared" si="16"/>
        <v>0</v>
      </c>
      <c r="N80" s="19"/>
      <c r="O80" s="19">
        <f t="shared" si="17"/>
        <v>0</v>
      </c>
      <c r="P80" s="19"/>
      <c r="Q80" s="34">
        <f t="shared" si="18"/>
        <v>0</v>
      </c>
      <c r="R80" s="34"/>
      <c r="S80" s="34">
        <f t="shared" si="19"/>
        <v>0</v>
      </c>
      <c r="T80" s="34"/>
      <c r="U80" s="34">
        <f t="shared" si="20"/>
        <v>0</v>
      </c>
      <c r="V80" s="34"/>
      <c r="W80" s="34">
        <f t="shared" si="21"/>
        <v>0</v>
      </c>
      <c r="X80" s="34"/>
      <c r="Y80" s="34"/>
      <c r="Z80" s="34"/>
      <c r="AA80" s="22"/>
    </row>
    <row r="81" spans="1:27" ht="12.75">
      <c r="A81" s="31">
        <f t="shared" si="22"/>
        <v>40255</v>
      </c>
      <c r="B81" s="29">
        <v>11</v>
      </c>
      <c r="C81" s="29">
        <v>1</v>
      </c>
      <c r="D81" s="26">
        <f t="shared" si="13"/>
        <v>6</v>
      </c>
      <c r="E81" s="26">
        <f t="shared" si="14"/>
        <v>10</v>
      </c>
      <c r="F81" s="32">
        <v>86</v>
      </c>
      <c r="G81" s="32">
        <v>27</v>
      </c>
      <c r="H81" s="33">
        <f t="shared" si="12"/>
        <v>56.5</v>
      </c>
      <c r="I81" s="29">
        <v>0</v>
      </c>
      <c r="J81" s="15">
        <f t="shared" si="15"/>
        <v>0</v>
      </c>
      <c r="K81" s="37"/>
      <c r="L81" s="37"/>
      <c r="M81" s="34">
        <f t="shared" si="16"/>
        <v>0</v>
      </c>
      <c r="N81" s="19"/>
      <c r="O81" s="19">
        <f t="shared" si="17"/>
        <v>0</v>
      </c>
      <c r="P81" s="19"/>
      <c r="Q81" s="34">
        <f t="shared" si="18"/>
        <v>0</v>
      </c>
      <c r="R81" s="34"/>
      <c r="S81" s="34">
        <f t="shared" si="19"/>
        <v>0</v>
      </c>
      <c r="T81" s="34"/>
      <c r="U81" s="34">
        <f t="shared" si="20"/>
        <v>0</v>
      </c>
      <c r="V81" s="34"/>
      <c r="W81" s="34">
        <f t="shared" si="21"/>
        <v>0</v>
      </c>
      <c r="X81" s="34"/>
      <c r="Y81" s="34"/>
      <c r="Z81" s="34"/>
      <c r="AA81" s="22"/>
    </row>
    <row r="82" spans="1:27" ht="12.75">
      <c r="A82" s="31">
        <f t="shared" si="22"/>
        <v>40256</v>
      </c>
      <c r="B82" s="29">
        <v>14</v>
      </c>
      <c r="C82" s="29">
        <v>1</v>
      </c>
      <c r="D82" s="26">
        <f t="shared" si="13"/>
        <v>7.5</v>
      </c>
      <c r="E82" s="26">
        <f t="shared" si="14"/>
        <v>13</v>
      </c>
      <c r="F82" s="32">
        <v>95</v>
      </c>
      <c r="G82" s="32">
        <v>28</v>
      </c>
      <c r="H82" s="33">
        <f t="shared" si="12"/>
        <v>61.5</v>
      </c>
      <c r="I82" s="29">
        <v>0</v>
      </c>
      <c r="J82" s="15">
        <f t="shared" si="15"/>
        <v>0</v>
      </c>
      <c r="K82" s="37"/>
      <c r="L82" s="37"/>
      <c r="M82" s="34">
        <f t="shared" si="16"/>
        <v>0</v>
      </c>
      <c r="N82" s="19"/>
      <c r="O82" s="19">
        <f t="shared" si="17"/>
        <v>0</v>
      </c>
      <c r="P82" s="19"/>
      <c r="Q82" s="34">
        <f t="shared" si="18"/>
        <v>0</v>
      </c>
      <c r="R82" s="34"/>
      <c r="S82" s="34">
        <f t="shared" si="19"/>
        <v>0</v>
      </c>
      <c r="T82" s="34"/>
      <c r="U82" s="34">
        <f t="shared" si="20"/>
        <v>0</v>
      </c>
      <c r="V82" s="34"/>
      <c r="W82" s="34">
        <f t="shared" si="21"/>
        <v>0</v>
      </c>
      <c r="X82" s="34"/>
      <c r="Y82" s="34"/>
      <c r="Z82" s="34"/>
      <c r="AA82" s="22"/>
    </row>
    <row r="83" spans="1:27" ht="12.75">
      <c r="A83" s="31">
        <f t="shared" si="22"/>
        <v>40257</v>
      </c>
      <c r="B83" s="29">
        <v>16</v>
      </c>
      <c r="C83" s="29">
        <v>4</v>
      </c>
      <c r="D83" s="26">
        <f t="shared" si="13"/>
        <v>10</v>
      </c>
      <c r="E83" s="26">
        <f t="shared" si="14"/>
        <v>12</v>
      </c>
      <c r="F83" s="32">
        <v>93</v>
      </c>
      <c r="G83" s="32">
        <v>34</v>
      </c>
      <c r="H83" s="33">
        <f t="shared" si="12"/>
        <v>63.5</v>
      </c>
      <c r="I83" s="29">
        <v>0</v>
      </c>
      <c r="J83" s="15">
        <f t="shared" si="15"/>
        <v>0</v>
      </c>
      <c r="K83" s="37"/>
      <c r="L83" s="37"/>
      <c r="M83" s="34">
        <f t="shared" si="16"/>
        <v>0</v>
      </c>
      <c r="N83" s="19"/>
      <c r="O83" s="19">
        <f t="shared" si="17"/>
        <v>0</v>
      </c>
      <c r="P83" s="19"/>
      <c r="Q83" s="34">
        <f t="shared" si="18"/>
        <v>0</v>
      </c>
      <c r="R83" s="34"/>
      <c r="S83" s="34">
        <f t="shared" si="19"/>
        <v>0</v>
      </c>
      <c r="T83" s="34"/>
      <c r="U83" s="34">
        <f t="shared" si="20"/>
        <v>0</v>
      </c>
      <c r="V83" s="34"/>
      <c r="W83" s="34">
        <f t="shared" si="21"/>
        <v>0</v>
      </c>
      <c r="X83" s="34"/>
      <c r="Y83" s="34"/>
      <c r="Z83" s="34"/>
      <c r="AA83" s="22"/>
    </row>
    <row r="84" spans="1:27" ht="12.75">
      <c r="A84" s="31">
        <f t="shared" si="22"/>
        <v>40258</v>
      </c>
      <c r="B84" s="29">
        <v>16</v>
      </c>
      <c r="C84" s="29">
        <v>7</v>
      </c>
      <c r="D84" s="26">
        <f t="shared" si="13"/>
        <v>11.5</v>
      </c>
      <c r="E84" s="26">
        <f t="shared" si="14"/>
        <v>9</v>
      </c>
      <c r="F84" s="32">
        <v>60</v>
      </c>
      <c r="G84" s="32">
        <v>33</v>
      </c>
      <c r="H84" s="33">
        <f t="shared" si="12"/>
        <v>46.5</v>
      </c>
      <c r="I84" s="29">
        <v>0</v>
      </c>
      <c r="J84" s="15">
        <f t="shared" si="15"/>
        <v>0</v>
      </c>
      <c r="K84" s="37"/>
      <c r="L84" s="37"/>
      <c r="M84" s="34">
        <f t="shared" si="16"/>
        <v>0</v>
      </c>
      <c r="N84" s="19"/>
      <c r="O84" s="19">
        <f t="shared" si="17"/>
        <v>0</v>
      </c>
      <c r="P84" s="19"/>
      <c r="Q84" s="34">
        <f t="shared" si="18"/>
        <v>0</v>
      </c>
      <c r="R84" s="34"/>
      <c r="S84" s="34">
        <f t="shared" si="19"/>
        <v>0</v>
      </c>
      <c r="T84" s="34"/>
      <c r="U84" s="34">
        <f t="shared" si="20"/>
        <v>0</v>
      </c>
      <c r="V84" s="34"/>
      <c r="W84" s="34">
        <f t="shared" si="21"/>
        <v>0</v>
      </c>
      <c r="X84" s="34"/>
      <c r="Y84" s="34"/>
      <c r="Z84" s="34"/>
      <c r="AA84" s="22"/>
    </row>
    <row r="85" spans="1:27" ht="12.75">
      <c r="A85" s="31">
        <f t="shared" si="22"/>
        <v>40259</v>
      </c>
      <c r="B85" s="29">
        <v>17.5</v>
      </c>
      <c r="C85" s="29">
        <v>8</v>
      </c>
      <c r="D85" s="26">
        <f t="shared" si="13"/>
        <v>12.75</v>
      </c>
      <c r="E85" s="26">
        <f t="shared" si="14"/>
        <v>9.5</v>
      </c>
      <c r="F85" s="32">
        <v>97</v>
      </c>
      <c r="G85" s="32">
        <v>33</v>
      </c>
      <c r="H85" s="33">
        <f t="shared" si="12"/>
        <v>65</v>
      </c>
      <c r="I85" s="29">
        <v>7</v>
      </c>
      <c r="J85" s="15">
        <f t="shared" si="15"/>
        <v>1</v>
      </c>
      <c r="K85" s="37"/>
      <c r="L85" s="37"/>
      <c r="M85" s="34">
        <f t="shared" si="16"/>
        <v>1</v>
      </c>
      <c r="N85" s="19"/>
      <c r="O85" s="19">
        <f t="shared" si="17"/>
        <v>1</v>
      </c>
      <c r="P85" s="19"/>
      <c r="Q85" s="34">
        <f t="shared" si="18"/>
        <v>0</v>
      </c>
      <c r="R85" s="34"/>
      <c r="S85" s="34">
        <f t="shared" si="19"/>
        <v>0</v>
      </c>
      <c r="T85" s="34"/>
      <c r="U85" s="34">
        <f t="shared" si="20"/>
        <v>0</v>
      </c>
      <c r="V85" s="34"/>
      <c r="W85" s="34">
        <f t="shared" si="21"/>
        <v>0</v>
      </c>
      <c r="X85" s="34"/>
      <c r="Y85" s="34"/>
      <c r="Z85" s="34"/>
      <c r="AA85" s="22"/>
    </row>
    <row r="86" spans="1:27" ht="12.75">
      <c r="A86" s="31">
        <f t="shared" si="22"/>
        <v>40260</v>
      </c>
      <c r="B86" s="29">
        <v>13</v>
      </c>
      <c r="C86" s="29">
        <v>9</v>
      </c>
      <c r="D86" s="26">
        <v>0</v>
      </c>
      <c r="E86" s="26">
        <f t="shared" si="14"/>
        <v>4</v>
      </c>
      <c r="F86" s="32">
        <v>100</v>
      </c>
      <c r="G86" s="32">
        <v>79</v>
      </c>
      <c r="H86" s="33">
        <f t="shared" si="12"/>
        <v>89.5</v>
      </c>
      <c r="I86" s="29">
        <v>9.6</v>
      </c>
      <c r="J86" s="15">
        <f t="shared" si="15"/>
        <v>1</v>
      </c>
      <c r="K86" s="37"/>
      <c r="L86" s="37"/>
      <c r="M86" s="34">
        <f t="shared" si="16"/>
        <v>1</v>
      </c>
      <c r="N86" s="19"/>
      <c r="O86" s="19">
        <f t="shared" si="17"/>
        <v>1</v>
      </c>
      <c r="P86" s="19"/>
      <c r="Q86" s="34">
        <f t="shared" si="18"/>
        <v>0</v>
      </c>
      <c r="R86" s="34"/>
      <c r="S86" s="34">
        <f t="shared" si="19"/>
        <v>0</v>
      </c>
      <c r="T86" s="34"/>
      <c r="U86" s="34">
        <f t="shared" si="20"/>
        <v>0</v>
      </c>
      <c r="V86" s="34"/>
      <c r="W86" s="34">
        <f t="shared" si="21"/>
        <v>0</v>
      </c>
      <c r="X86" s="34"/>
      <c r="Y86" s="34"/>
      <c r="Z86" s="34"/>
      <c r="AA86" s="22"/>
    </row>
    <row r="87" spans="1:27" ht="12.75">
      <c r="A87" s="31">
        <f t="shared" si="22"/>
        <v>40261</v>
      </c>
      <c r="B87" s="29">
        <v>11</v>
      </c>
      <c r="C87" s="29">
        <v>6</v>
      </c>
      <c r="D87" s="26">
        <f t="shared" si="13"/>
        <v>8.5</v>
      </c>
      <c r="E87" s="26">
        <f t="shared" si="14"/>
        <v>5</v>
      </c>
      <c r="F87" s="32">
        <v>98</v>
      </c>
      <c r="G87" s="32">
        <v>85</v>
      </c>
      <c r="H87" s="33">
        <f t="shared" si="12"/>
        <v>91.5</v>
      </c>
      <c r="I87" s="29">
        <v>1.2</v>
      </c>
      <c r="J87" s="15">
        <f t="shared" si="15"/>
        <v>1</v>
      </c>
      <c r="K87" s="37"/>
      <c r="L87" s="37"/>
      <c r="M87" s="34">
        <f t="shared" si="16"/>
        <v>1</v>
      </c>
      <c r="N87" s="19"/>
      <c r="O87" s="19">
        <f t="shared" si="17"/>
        <v>1</v>
      </c>
      <c r="P87" s="19"/>
      <c r="Q87" s="34">
        <f t="shared" si="18"/>
        <v>0</v>
      </c>
      <c r="R87" s="34"/>
      <c r="S87" s="34">
        <f t="shared" si="19"/>
        <v>0</v>
      </c>
      <c r="T87" s="34"/>
      <c r="U87" s="34">
        <f t="shared" si="20"/>
        <v>0</v>
      </c>
      <c r="V87" s="34"/>
      <c r="W87" s="34">
        <f t="shared" si="21"/>
        <v>0</v>
      </c>
      <c r="X87" s="34"/>
      <c r="Y87" s="34"/>
      <c r="Z87" s="34"/>
      <c r="AA87" s="22"/>
    </row>
    <row r="88" spans="1:27" ht="12.75">
      <c r="A88" s="31">
        <f t="shared" si="22"/>
        <v>40262</v>
      </c>
      <c r="B88" s="29">
        <v>17</v>
      </c>
      <c r="C88" s="29">
        <v>5</v>
      </c>
      <c r="D88" s="26">
        <f t="shared" si="13"/>
        <v>11</v>
      </c>
      <c r="E88" s="26">
        <f t="shared" si="14"/>
        <v>12</v>
      </c>
      <c r="F88" s="32">
        <v>100</v>
      </c>
      <c r="G88" s="32">
        <v>59</v>
      </c>
      <c r="H88" s="33">
        <f t="shared" si="12"/>
        <v>79.5</v>
      </c>
      <c r="I88" s="29">
        <v>0</v>
      </c>
      <c r="J88" s="15">
        <f t="shared" si="15"/>
        <v>0</v>
      </c>
      <c r="K88" s="37"/>
      <c r="L88" s="37"/>
      <c r="M88" s="34">
        <f t="shared" si="16"/>
        <v>0</v>
      </c>
      <c r="N88" s="19"/>
      <c r="O88" s="19">
        <f t="shared" si="17"/>
        <v>0</v>
      </c>
      <c r="P88" s="19"/>
      <c r="Q88" s="34">
        <f t="shared" si="18"/>
        <v>0</v>
      </c>
      <c r="R88" s="34"/>
      <c r="S88" s="34">
        <f t="shared" si="19"/>
        <v>0</v>
      </c>
      <c r="T88" s="34"/>
      <c r="U88" s="34">
        <f t="shared" si="20"/>
        <v>0</v>
      </c>
      <c r="V88" s="34"/>
      <c r="W88" s="34">
        <f t="shared" si="21"/>
        <v>0</v>
      </c>
      <c r="X88" s="34"/>
      <c r="Y88" s="34"/>
      <c r="Z88" s="34"/>
      <c r="AA88" s="22"/>
    </row>
    <row r="89" spans="1:27" ht="12.75">
      <c r="A89" s="31">
        <f t="shared" si="22"/>
        <v>40263</v>
      </c>
      <c r="B89" s="29">
        <v>21</v>
      </c>
      <c r="C89" s="29">
        <v>6.5</v>
      </c>
      <c r="D89" s="26">
        <f t="shared" si="13"/>
        <v>13.75</v>
      </c>
      <c r="E89" s="26">
        <f t="shared" si="14"/>
        <v>14.5</v>
      </c>
      <c r="F89" s="32">
        <v>90</v>
      </c>
      <c r="G89" s="32">
        <v>38</v>
      </c>
      <c r="H89" s="33">
        <f t="shared" si="12"/>
        <v>64</v>
      </c>
      <c r="I89" s="29">
        <v>0</v>
      </c>
      <c r="J89" s="15">
        <f t="shared" si="15"/>
        <v>0</v>
      </c>
      <c r="K89" s="37"/>
      <c r="L89" s="37"/>
      <c r="M89" s="34">
        <f t="shared" si="16"/>
        <v>0</v>
      </c>
      <c r="N89" s="19"/>
      <c r="O89" s="19">
        <f t="shared" si="17"/>
        <v>0</v>
      </c>
      <c r="P89" s="19"/>
      <c r="Q89" s="34">
        <f t="shared" si="18"/>
        <v>0</v>
      </c>
      <c r="R89" s="34"/>
      <c r="S89" s="34">
        <f t="shared" si="19"/>
        <v>0</v>
      </c>
      <c r="T89" s="34"/>
      <c r="U89" s="34">
        <f t="shared" si="20"/>
        <v>0</v>
      </c>
      <c r="V89" s="34"/>
      <c r="W89" s="34">
        <f t="shared" si="21"/>
        <v>0</v>
      </c>
      <c r="X89" s="34"/>
      <c r="Y89" s="34"/>
      <c r="Z89" s="34"/>
      <c r="AA89" s="22"/>
    </row>
    <row r="90" spans="1:27" ht="12.75">
      <c r="A90" s="31">
        <f t="shared" si="22"/>
        <v>40264</v>
      </c>
      <c r="B90" s="29">
        <v>14</v>
      </c>
      <c r="C90" s="29">
        <v>6</v>
      </c>
      <c r="D90" s="26">
        <f t="shared" si="13"/>
        <v>10</v>
      </c>
      <c r="E90" s="26">
        <f t="shared" si="14"/>
        <v>8</v>
      </c>
      <c r="F90" s="32">
        <v>98</v>
      </c>
      <c r="G90" s="32">
        <v>37</v>
      </c>
      <c r="H90" s="33">
        <f t="shared" si="12"/>
        <v>67.5</v>
      </c>
      <c r="I90" s="29">
        <v>0.9</v>
      </c>
      <c r="J90" s="15">
        <f t="shared" si="15"/>
        <v>1</v>
      </c>
      <c r="K90" s="37"/>
      <c r="L90" s="37"/>
      <c r="M90" s="34">
        <f t="shared" si="16"/>
        <v>1</v>
      </c>
      <c r="N90" s="19"/>
      <c r="O90" s="19">
        <f t="shared" si="17"/>
        <v>0</v>
      </c>
      <c r="P90" s="19"/>
      <c r="Q90" s="34">
        <f t="shared" si="18"/>
        <v>0</v>
      </c>
      <c r="R90" s="34"/>
      <c r="S90" s="34">
        <f t="shared" si="19"/>
        <v>0</v>
      </c>
      <c r="T90" s="34"/>
      <c r="U90" s="34">
        <f t="shared" si="20"/>
        <v>0</v>
      </c>
      <c r="V90" s="34"/>
      <c r="W90" s="34">
        <f t="shared" si="21"/>
        <v>0</v>
      </c>
      <c r="X90" s="34"/>
      <c r="Y90" s="34"/>
      <c r="Z90" s="34"/>
      <c r="AA90" s="22"/>
    </row>
    <row r="91" spans="1:27" ht="12.75">
      <c r="A91" s="31">
        <f t="shared" si="22"/>
        <v>40265</v>
      </c>
      <c r="B91" s="29">
        <v>15</v>
      </c>
      <c r="C91" s="29">
        <v>5</v>
      </c>
      <c r="D91" s="26">
        <f t="shared" si="13"/>
        <v>10</v>
      </c>
      <c r="E91" s="26">
        <f t="shared" si="14"/>
        <v>10</v>
      </c>
      <c r="F91" s="32">
        <v>97</v>
      </c>
      <c r="G91" s="32">
        <v>39</v>
      </c>
      <c r="H91" s="33">
        <f t="shared" si="12"/>
        <v>68</v>
      </c>
      <c r="I91" s="29">
        <v>0</v>
      </c>
      <c r="J91" s="15">
        <f t="shared" si="15"/>
        <v>0</v>
      </c>
      <c r="K91" s="37"/>
      <c r="L91" s="37"/>
      <c r="M91" s="34">
        <f t="shared" si="16"/>
        <v>0</v>
      </c>
      <c r="N91" s="19"/>
      <c r="O91" s="19">
        <f t="shared" si="17"/>
        <v>0</v>
      </c>
      <c r="P91" s="19"/>
      <c r="Q91" s="34">
        <f t="shared" si="18"/>
        <v>0</v>
      </c>
      <c r="R91" s="34"/>
      <c r="S91" s="34">
        <f t="shared" si="19"/>
        <v>0</v>
      </c>
      <c r="T91" s="34"/>
      <c r="U91" s="34">
        <f t="shared" si="20"/>
        <v>0</v>
      </c>
      <c r="V91" s="34"/>
      <c r="W91" s="34">
        <f t="shared" si="21"/>
        <v>0</v>
      </c>
      <c r="X91" s="34"/>
      <c r="Y91" s="34"/>
      <c r="Z91" s="34"/>
      <c r="AA91" s="22"/>
    </row>
    <row r="92" spans="1:27" ht="12.75">
      <c r="A92" s="31">
        <f t="shared" si="22"/>
        <v>40266</v>
      </c>
      <c r="B92" s="29">
        <v>16</v>
      </c>
      <c r="C92" s="29">
        <v>4</v>
      </c>
      <c r="D92" s="26">
        <f t="shared" si="13"/>
        <v>10</v>
      </c>
      <c r="E92" s="26">
        <f t="shared" si="14"/>
        <v>12</v>
      </c>
      <c r="F92" s="32">
        <v>98</v>
      </c>
      <c r="G92" s="32">
        <v>44</v>
      </c>
      <c r="H92" s="33">
        <f t="shared" si="12"/>
        <v>71</v>
      </c>
      <c r="I92" s="29">
        <v>0.2</v>
      </c>
      <c r="J92" s="15">
        <f t="shared" si="15"/>
        <v>1</v>
      </c>
      <c r="K92" s="37"/>
      <c r="L92" s="37"/>
      <c r="M92" s="34">
        <f t="shared" si="16"/>
        <v>1</v>
      </c>
      <c r="N92" s="19"/>
      <c r="O92" s="19">
        <f t="shared" si="17"/>
        <v>0</v>
      </c>
      <c r="P92" s="19"/>
      <c r="Q92" s="34">
        <f t="shared" si="18"/>
        <v>0</v>
      </c>
      <c r="R92" s="34"/>
      <c r="S92" s="34">
        <f t="shared" si="19"/>
        <v>0</v>
      </c>
      <c r="T92" s="34"/>
      <c r="U92" s="34">
        <f t="shared" si="20"/>
        <v>0</v>
      </c>
      <c r="V92" s="34"/>
      <c r="W92" s="34">
        <f t="shared" si="21"/>
        <v>0</v>
      </c>
      <c r="X92" s="34"/>
      <c r="Y92" s="34"/>
      <c r="Z92" s="34"/>
      <c r="AA92" s="22"/>
    </row>
    <row r="93" spans="1:27" ht="12.75">
      <c r="A93" s="31">
        <f t="shared" si="22"/>
        <v>40267</v>
      </c>
      <c r="B93" s="29">
        <v>19</v>
      </c>
      <c r="C93" s="29">
        <v>5.5</v>
      </c>
      <c r="D93" s="26">
        <f t="shared" si="13"/>
        <v>12.25</v>
      </c>
      <c r="E93" s="26">
        <f t="shared" si="14"/>
        <v>13.5</v>
      </c>
      <c r="F93" s="32">
        <v>98</v>
      </c>
      <c r="G93" s="32">
        <v>35</v>
      </c>
      <c r="H93" s="33">
        <f t="shared" si="12"/>
        <v>66.5</v>
      </c>
      <c r="I93" s="29">
        <v>0</v>
      </c>
      <c r="J93" s="15">
        <f t="shared" si="15"/>
        <v>0</v>
      </c>
      <c r="K93" s="37"/>
      <c r="L93" s="37"/>
      <c r="M93" s="34">
        <f t="shared" si="16"/>
        <v>0</v>
      </c>
      <c r="N93" s="19"/>
      <c r="O93" s="19">
        <f t="shared" si="17"/>
        <v>0</v>
      </c>
      <c r="P93" s="19"/>
      <c r="Q93" s="34">
        <f t="shared" si="18"/>
        <v>0</v>
      </c>
      <c r="R93" s="34"/>
      <c r="S93" s="34">
        <f t="shared" si="19"/>
        <v>0</v>
      </c>
      <c r="T93" s="34"/>
      <c r="U93" s="34">
        <f t="shared" si="20"/>
        <v>0</v>
      </c>
      <c r="V93" s="34"/>
      <c r="W93" s="34">
        <f t="shared" si="21"/>
        <v>0</v>
      </c>
      <c r="X93" s="34"/>
      <c r="Y93" s="34"/>
      <c r="Z93" s="34"/>
      <c r="AA93" s="22"/>
    </row>
    <row r="94" spans="1:27" ht="12.75">
      <c r="A94" s="31">
        <f t="shared" si="22"/>
        <v>40268</v>
      </c>
      <c r="B94" s="29">
        <v>13</v>
      </c>
      <c r="C94" s="29">
        <v>6</v>
      </c>
      <c r="D94" s="26">
        <f t="shared" si="13"/>
        <v>9.5</v>
      </c>
      <c r="E94" s="26">
        <f t="shared" si="14"/>
        <v>7</v>
      </c>
      <c r="F94" s="32">
        <v>100</v>
      </c>
      <c r="G94" s="32">
        <v>39</v>
      </c>
      <c r="H94" s="33">
        <f t="shared" si="12"/>
        <v>69.5</v>
      </c>
      <c r="I94" s="29">
        <v>0</v>
      </c>
      <c r="J94" s="15">
        <f t="shared" si="15"/>
        <v>0</v>
      </c>
      <c r="K94" s="19">
        <f>SUM(J67:J94)</f>
        <v>13</v>
      </c>
      <c r="L94" s="37"/>
      <c r="M94" s="34">
        <f t="shared" si="16"/>
        <v>0</v>
      </c>
      <c r="N94" s="19">
        <f>SUM(M64:M94)</f>
        <v>14</v>
      </c>
      <c r="O94" s="19">
        <f t="shared" si="17"/>
        <v>0</v>
      </c>
      <c r="P94" s="19">
        <f>SUM(O64:O94)</f>
        <v>9</v>
      </c>
      <c r="Q94" s="34">
        <f t="shared" si="18"/>
        <v>0</v>
      </c>
      <c r="R94" s="34">
        <f>SUM(Q64:Q94)</f>
        <v>2</v>
      </c>
      <c r="S94" s="34">
        <f t="shared" si="19"/>
        <v>0</v>
      </c>
      <c r="T94" s="34">
        <f>SUM(S64:S94)</f>
        <v>1</v>
      </c>
      <c r="U94" s="34">
        <f t="shared" si="20"/>
        <v>0</v>
      </c>
      <c r="V94" s="34">
        <f>SUM(U64:U94)</f>
        <v>0</v>
      </c>
      <c r="W94" s="34">
        <f t="shared" si="21"/>
        <v>0</v>
      </c>
      <c r="X94" s="34">
        <f>SUM(W64:W94)</f>
        <v>0</v>
      </c>
      <c r="Y94" s="34"/>
      <c r="Z94" s="34"/>
      <c r="AA94" s="22"/>
    </row>
    <row r="95" spans="1:27" ht="12.75">
      <c r="A95" s="31">
        <f t="shared" si="22"/>
        <v>40269</v>
      </c>
      <c r="B95" s="29">
        <v>14</v>
      </c>
      <c r="C95" s="29">
        <v>3</v>
      </c>
      <c r="D95" s="26">
        <f t="shared" si="13"/>
        <v>8.5</v>
      </c>
      <c r="E95" s="26">
        <f t="shared" si="14"/>
        <v>11</v>
      </c>
      <c r="F95" s="32">
        <v>98</v>
      </c>
      <c r="G95" s="32">
        <v>44</v>
      </c>
      <c r="H95" s="33">
        <f t="shared" si="12"/>
        <v>71</v>
      </c>
      <c r="I95" s="29">
        <v>0</v>
      </c>
      <c r="J95" s="15">
        <f t="shared" si="15"/>
        <v>0</v>
      </c>
      <c r="K95" s="37"/>
      <c r="L95" s="37"/>
      <c r="M95" s="34">
        <f t="shared" si="16"/>
        <v>0</v>
      </c>
      <c r="N95" s="19"/>
      <c r="O95" s="19">
        <f t="shared" si="17"/>
        <v>0</v>
      </c>
      <c r="P95" s="19"/>
      <c r="Q95" s="34">
        <f t="shared" si="18"/>
        <v>0</v>
      </c>
      <c r="R95" s="34"/>
      <c r="S95" s="34">
        <f t="shared" si="19"/>
        <v>0</v>
      </c>
      <c r="T95" s="34"/>
      <c r="U95" s="34">
        <f t="shared" si="20"/>
        <v>0</v>
      </c>
      <c r="V95" s="34"/>
      <c r="W95" s="34">
        <f t="shared" si="21"/>
        <v>0</v>
      </c>
      <c r="X95" s="34"/>
      <c r="Y95" s="34"/>
      <c r="Z95" s="34"/>
      <c r="AA95" s="22"/>
    </row>
    <row r="96" spans="1:27" ht="12.75">
      <c r="A96" s="31">
        <f t="shared" si="22"/>
        <v>40270</v>
      </c>
      <c r="B96" s="29">
        <v>14</v>
      </c>
      <c r="C96" s="29">
        <v>0.5</v>
      </c>
      <c r="D96" s="26">
        <f t="shared" si="13"/>
        <v>7.25</v>
      </c>
      <c r="E96" s="26">
        <f t="shared" si="14"/>
        <v>13.5</v>
      </c>
      <c r="F96" s="32">
        <v>100</v>
      </c>
      <c r="G96" s="32">
        <v>47</v>
      </c>
      <c r="H96" s="33">
        <f t="shared" si="12"/>
        <v>73.5</v>
      </c>
      <c r="I96" s="29">
        <v>0</v>
      </c>
      <c r="J96" s="15">
        <f t="shared" si="15"/>
        <v>0</v>
      </c>
      <c r="K96" s="37"/>
      <c r="L96" s="37"/>
      <c r="M96" s="34">
        <f t="shared" si="16"/>
        <v>0</v>
      </c>
      <c r="N96" s="19"/>
      <c r="O96" s="19">
        <f t="shared" si="17"/>
        <v>0</v>
      </c>
      <c r="P96" s="19"/>
      <c r="Q96" s="34">
        <f t="shared" si="18"/>
        <v>0</v>
      </c>
      <c r="R96" s="34"/>
      <c r="S96" s="34">
        <f t="shared" si="19"/>
        <v>0</v>
      </c>
      <c r="T96" s="34"/>
      <c r="U96" s="34">
        <f t="shared" si="20"/>
        <v>0</v>
      </c>
      <c r="V96" s="34"/>
      <c r="W96" s="34">
        <f t="shared" si="21"/>
        <v>0</v>
      </c>
      <c r="X96" s="34"/>
      <c r="Y96" s="34"/>
      <c r="Z96" s="34"/>
      <c r="AA96" s="22"/>
    </row>
    <row r="97" spans="1:27" ht="12.75">
      <c r="A97" s="31">
        <f t="shared" si="22"/>
        <v>40271</v>
      </c>
      <c r="B97" s="29">
        <v>15</v>
      </c>
      <c r="C97" s="29">
        <v>0</v>
      </c>
      <c r="D97" s="26">
        <f t="shared" si="13"/>
        <v>7.5</v>
      </c>
      <c r="E97" s="26">
        <f t="shared" si="14"/>
        <v>15</v>
      </c>
      <c r="F97" s="32">
        <v>98</v>
      </c>
      <c r="G97" s="32">
        <v>43</v>
      </c>
      <c r="H97" s="33">
        <f t="shared" si="12"/>
        <v>70.5</v>
      </c>
      <c r="I97" s="29">
        <v>0</v>
      </c>
      <c r="J97" s="15">
        <v>0.2</v>
      </c>
      <c r="K97" s="37"/>
      <c r="L97" s="37"/>
      <c r="M97" s="34">
        <f t="shared" si="16"/>
        <v>0</v>
      </c>
      <c r="N97" s="19"/>
      <c r="O97" s="19">
        <f t="shared" si="17"/>
        <v>0</v>
      </c>
      <c r="P97" s="19"/>
      <c r="Q97" s="34">
        <f t="shared" si="18"/>
        <v>0</v>
      </c>
      <c r="R97" s="34"/>
      <c r="S97" s="34">
        <f t="shared" si="19"/>
        <v>0</v>
      </c>
      <c r="T97" s="34"/>
      <c r="U97" s="34">
        <f t="shared" si="20"/>
        <v>0</v>
      </c>
      <c r="V97" s="34"/>
      <c r="W97" s="34">
        <f t="shared" si="21"/>
        <v>0</v>
      </c>
      <c r="X97" s="34"/>
      <c r="Y97" s="34"/>
      <c r="Z97" s="34"/>
      <c r="AA97" s="22"/>
    </row>
    <row r="98" spans="1:27" ht="12.75">
      <c r="A98" s="31">
        <f t="shared" si="22"/>
        <v>40272</v>
      </c>
      <c r="B98" s="29">
        <v>18</v>
      </c>
      <c r="C98" s="29">
        <v>3</v>
      </c>
      <c r="D98" s="26">
        <f t="shared" si="13"/>
        <v>10.5</v>
      </c>
      <c r="E98" s="26">
        <f t="shared" si="14"/>
        <v>15</v>
      </c>
      <c r="F98" s="32">
        <v>99</v>
      </c>
      <c r="G98" s="32">
        <v>30</v>
      </c>
      <c r="H98" s="33">
        <f t="shared" si="12"/>
        <v>64.5</v>
      </c>
      <c r="I98" s="29">
        <v>1.8</v>
      </c>
      <c r="J98" s="15">
        <v>0</v>
      </c>
      <c r="K98" s="37"/>
      <c r="L98" s="37"/>
      <c r="M98" s="34">
        <f t="shared" si="16"/>
        <v>1</v>
      </c>
      <c r="N98" s="19"/>
      <c r="O98" s="19">
        <f t="shared" si="17"/>
        <v>1</v>
      </c>
      <c r="P98" s="19"/>
      <c r="Q98" s="34">
        <f t="shared" si="18"/>
        <v>0</v>
      </c>
      <c r="R98" s="34"/>
      <c r="S98" s="34">
        <f t="shared" si="19"/>
        <v>0</v>
      </c>
      <c r="T98" s="34"/>
      <c r="U98" s="34">
        <f t="shared" si="20"/>
        <v>0</v>
      </c>
      <c r="V98" s="34"/>
      <c r="W98" s="34">
        <f t="shared" si="21"/>
        <v>0</v>
      </c>
      <c r="X98" s="34"/>
      <c r="Y98" s="34"/>
      <c r="Z98" s="34"/>
      <c r="AA98" s="22"/>
    </row>
    <row r="99" spans="1:27" ht="12.75">
      <c r="A99" s="31">
        <f t="shared" si="22"/>
        <v>40273</v>
      </c>
      <c r="B99" s="29">
        <v>11</v>
      </c>
      <c r="C99" s="29">
        <v>3.5</v>
      </c>
      <c r="D99" s="26">
        <f t="shared" si="13"/>
        <v>7.25</v>
      </c>
      <c r="E99" s="26">
        <f t="shared" si="14"/>
        <v>7.5</v>
      </c>
      <c r="F99" s="32">
        <v>96</v>
      </c>
      <c r="G99" s="32">
        <v>48</v>
      </c>
      <c r="H99" s="33">
        <f t="shared" si="12"/>
        <v>72</v>
      </c>
      <c r="I99" s="29">
        <v>5.1</v>
      </c>
      <c r="J99" s="15">
        <v>0</v>
      </c>
      <c r="K99" s="37"/>
      <c r="L99" s="37"/>
      <c r="M99" s="34">
        <f t="shared" si="16"/>
        <v>1</v>
      </c>
      <c r="N99" s="19"/>
      <c r="O99" s="19">
        <f t="shared" si="17"/>
        <v>1</v>
      </c>
      <c r="P99" s="19"/>
      <c r="Q99" s="34">
        <f t="shared" si="18"/>
        <v>0</v>
      </c>
      <c r="R99" s="34"/>
      <c r="S99" s="34">
        <f t="shared" si="19"/>
        <v>0</v>
      </c>
      <c r="T99" s="34"/>
      <c r="U99" s="34">
        <f t="shared" si="20"/>
        <v>0</v>
      </c>
      <c r="V99" s="34"/>
      <c r="W99" s="34">
        <f t="shared" si="21"/>
        <v>0</v>
      </c>
      <c r="X99" s="34"/>
      <c r="Y99" s="34"/>
      <c r="Z99" s="34"/>
      <c r="AA99" s="22"/>
    </row>
    <row r="100" spans="1:27" ht="12.75">
      <c r="A100" s="31">
        <f t="shared" si="22"/>
        <v>40274</v>
      </c>
      <c r="B100" s="29">
        <v>13.5</v>
      </c>
      <c r="C100" s="29">
        <v>1.5</v>
      </c>
      <c r="D100" s="26">
        <f t="shared" si="13"/>
        <v>7.5</v>
      </c>
      <c r="E100" s="26">
        <f t="shared" si="14"/>
        <v>12</v>
      </c>
      <c r="F100" s="32">
        <v>96</v>
      </c>
      <c r="G100" s="32">
        <v>32</v>
      </c>
      <c r="H100" s="33">
        <f t="shared" si="12"/>
        <v>64</v>
      </c>
      <c r="I100" s="29">
        <v>0</v>
      </c>
      <c r="J100" s="15">
        <v>0.2</v>
      </c>
      <c r="K100" s="37"/>
      <c r="L100" s="37"/>
      <c r="M100" s="34">
        <f t="shared" si="16"/>
        <v>0</v>
      </c>
      <c r="N100" s="19"/>
      <c r="O100" s="19">
        <f t="shared" si="17"/>
        <v>0</v>
      </c>
      <c r="P100" s="19"/>
      <c r="Q100" s="34">
        <f t="shared" si="18"/>
        <v>0</v>
      </c>
      <c r="R100" s="34"/>
      <c r="S100" s="34">
        <f t="shared" si="19"/>
        <v>0</v>
      </c>
      <c r="T100" s="34"/>
      <c r="U100" s="34">
        <f t="shared" si="20"/>
        <v>0</v>
      </c>
      <c r="V100" s="34"/>
      <c r="W100" s="34">
        <f t="shared" si="21"/>
        <v>0</v>
      </c>
      <c r="X100" s="34"/>
      <c r="Y100" s="34"/>
      <c r="Z100" s="34"/>
      <c r="AA100" s="22"/>
    </row>
    <row r="101" spans="1:27" ht="12.75">
      <c r="A101" s="31">
        <f t="shared" si="22"/>
        <v>40275</v>
      </c>
      <c r="B101" s="29">
        <v>15</v>
      </c>
      <c r="C101" s="29">
        <v>0</v>
      </c>
      <c r="D101" s="26">
        <f t="shared" si="13"/>
        <v>7.5</v>
      </c>
      <c r="E101" s="26">
        <f t="shared" si="14"/>
        <v>15</v>
      </c>
      <c r="F101" s="32">
        <v>77</v>
      </c>
      <c r="G101" s="32">
        <v>38</v>
      </c>
      <c r="H101" s="33">
        <f t="shared" si="12"/>
        <v>57.5</v>
      </c>
      <c r="I101" s="29">
        <v>0</v>
      </c>
      <c r="J101" s="15">
        <v>0</v>
      </c>
      <c r="K101" s="15"/>
      <c r="L101" s="15"/>
      <c r="M101" s="19">
        <f t="shared" si="16"/>
        <v>0</v>
      </c>
      <c r="N101" s="19"/>
      <c r="O101" s="19">
        <f t="shared" si="17"/>
        <v>0</v>
      </c>
      <c r="P101" s="19"/>
      <c r="Q101" s="34">
        <f t="shared" si="18"/>
        <v>0</v>
      </c>
      <c r="R101" s="34"/>
      <c r="S101" s="34">
        <f t="shared" si="19"/>
        <v>0</v>
      </c>
      <c r="T101" s="34"/>
      <c r="U101" s="34">
        <f t="shared" si="20"/>
        <v>0</v>
      </c>
      <c r="V101" s="34"/>
      <c r="W101" s="34">
        <f t="shared" si="21"/>
        <v>0</v>
      </c>
      <c r="X101" s="34"/>
      <c r="Y101" s="34"/>
      <c r="Z101" s="34"/>
      <c r="AA101" s="22"/>
    </row>
    <row r="102" spans="1:27" ht="12.75">
      <c r="A102" s="31">
        <f t="shared" si="22"/>
        <v>40276</v>
      </c>
      <c r="B102" s="29">
        <v>16</v>
      </c>
      <c r="C102" s="29">
        <v>1.5</v>
      </c>
      <c r="D102" s="26">
        <f t="shared" si="13"/>
        <v>8.75</v>
      </c>
      <c r="E102" s="26">
        <f t="shared" si="14"/>
        <v>14.5</v>
      </c>
      <c r="F102" s="32">
        <v>91</v>
      </c>
      <c r="G102" s="32">
        <v>39</v>
      </c>
      <c r="H102" s="33">
        <f t="shared" si="12"/>
        <v>65</v>
      </c>
      <c r="I102" s="29">
        <v>0</v>
      </c>
      <c r="J102" s="15">
        <v>0</v>
      </c>
      <c r="K102" s="15"/>
      <c r="L102" s="15"/>
      <c r="M102" s="19">
        <f t="shared" si="16"/>
        <v>0</v>
      </c>
      <c r="N102" s="19"/>
      <c r="O102" s="19">
        <f t="shared" si="17"/>
        <v>0</v>
      </c>
      <c r="P102" s="19"/>
      <c r="Q102" s="34">
        <f t="shared" si="18"/>
        <v>0</v>
      </c>
      <c r="R102" s="34"/>
      <c r="S102" s="34">
        <f t="shared" si="19"/>
        <v>0</v>
      </c>
      <c r="T102" s="34"/>
      <c r="U102" s="34">
        <f t="shared" si="20"/>
        <v>0</v>
      </c>
      <c r="V102" s="34"/>
      <c r="W102" s="34">
        <f t="shared" si="21"/>
        <v>0</v>
      </c>
      <c r="X102" s="34"/>
      <c r="Y102" s="34"/>
      <c r="Z102" s="34"/>
      <c r="AA102" s="22"/>
    </row>
    <row r="103" spans="1:27" ht="12.75">
      <c r="A103" s="31">
        <f t="shared" si="22"/>
        <v>40277</v>
      </c>
      <c r="B103" s="29">
        <v>12</v>
      </c>
      <c r="C103" s="29">
        <v>3</v>
      </c>
      <c r="D103" s="26">
        <f t="shared" si="13"/>
        <v>7.5</v>
      </c>
      <c r="E103" s="26">
        <f t="shared" si="14"/>
        <v>9</v>
      </c>
      <c r="F103" s="32">
        <v>100</v>
      </c>
      <c r="G103" s="32">
        <v>60</v>
      </c>
      <c r="H103" s="33">
        <f t="shared" si="12"/>
        <v>80</v>
      </c>
      <c r="I103" s="29">
        <v>0</v>
      </c>
      <c r="J103" s="15">
        <f t="shared" si="15"/>
        <v>0</v>
      </c>
      <c r="K103" s="15"/>
      <c r="L103" s="15"/>
      <c r="M103" s="19">
        <f t="shared" si="16"/>
        <v>0</v>
      </c>
      <c r="N103" s="19"/>
      <c r="O103" s="19">
        <f t="shared" si="17"/>
        <v>0</v>
      </c>
      <c r="P103" s="19"/>
      <c r="Q103" s="34">
        <f t="shared" si="18"/>
        <v>0</v>
      </c>
      <c r="R103" s="34"/>
      <c r="S103" s="34">
        <f t="shared" si="19"/>
        <v>0</v>
      </c>
      <c r="T103" s="34"/>
      <c r="U103" s="34">
        <f t="shared" si="20"/>
        <v>0</v>
      </c>
      <c r="V103" s="34"/>
      <c r="W103" s="34">
        <f t="shared" si="21"/>
        <v>0</v>
      </c>
      <c r="X103" s="34"/>
      <c r="Y103" s="34"/>
      <c r="Z103" s="34"/>
      <c r="AA103" s="22"/>
    </row>
    <row r="104" spans="1:27" ht="12.75">
      <c r="A104" s="31">
        <f t="shared" si="22"/>
        <v>40278</v>
      </c>
      <c r="B104" s="29">
        <v>17</v>
      </c>
      <c r="C104" s="29">
        <v>2</v>
      </c>
      <c r="D104" s="26">
        <f t="shared" si="13"/>
        <v>9.5</v>
      </c>
      <c r="E104" s="26">
        <f t="shared" si="14"/>
        <v>15</v>
      </c>
      <c r="F104" s="32">
        <v>93</v>
      </c>
      <c r="G104" s="32">
        <v>39</v>
      </c>
      <c r="H104" s="33">
        <f t="shared" si="12"/>
        <v>66</v>
      </c>
      <c r="I104" s="29">
        <v>0</v>
      </c>
      <c r="J104" s="15">
        <f t="shared" si="15"/>
        <v>0</v>
      </c>
      <c r="K104" s="15"/>
      <c r="L104" s="15"/>
      <c r="M104" s="19">
        <f t="shared" si="16"/>
        <v>0</v>
      </c>
      <c r="N104" s="19"/>
      <c r="O104" s="19">
        <f t="shared" si="17"/>
        <v>0</v>
      </c>
      <c r="P104" s="19"/>
      <c r="Q104" s="34">
        <f t="shared" si="18"/>
        <v>0</v>
      </c>
      <c r="R104" s="34"/>
      <c r="S104" s="34">
        <f t="shared" si="19"/>
        <v>0</v>
      </c>
      <c r="T104" s="34"/>
      <c r="U104" s="34">
        <f t="shared" si="20"/>
        <v>0</v>
      </c>
      <c r="V104" s="34"/>
      <c r="W104" s="34">
        <f t="shared" si="21"/>
        <v>0</v>
      </c>
      <c r="X104" s="34"/>
      <c r="Y104" s="34"/>
      <c r="Z104" s="34"/>
      <c r="AA104" s="22"/>
    </row>
    <row r="105" spans="1:27" ht="12.75">
      <c r="A105" s="31">
        <f t="shared" si="22"/>
        <v>40279</v>
      </c>
      <c r="B105" s="29">
        <v>14.5</v>
      </c>
      <c r="C105" s="29">
        <v>4</v>
      </c>
      <c r="D105" s="26">
        <f t="shared" si="13"/>
        <v>9.25</v>
      </c>
      <c r="E105" s="26">
        <f t="shared" si="14"/>
        <v>10.5</v>
      </c>
      <c r="F105" s="32">
        <v>99</v>
      </c>
      <c r="G105" s="32">
        <v>59</v>
      </c>
      <c r="H105" s="33">
        <f t="shared" si="12"/>
        <v>79</v>
      </c>
      <c r="I105" s="29">
        <v>12.8</v>
      </c>
      <c r="J105" s="15">
        <f t="shared" si="15"/>
        <v>1</v>
      </c>
      <c r="K105" s="15"/>
      <c r="L105" s="15"/>
      <c r="M105" s="19">
        <f t="shared" si="16"/>
        <v>1</v>
      </c>
      <c r="N105" s="19"/>
      <c r="O105" s="19">
        <f t="shared" si="17"/>
        <v>1</v>
      </c>
      <c r="P105" s="19"/>
      <c r="Q105" s="34">
        <f t="shared" si="18"/>
        <v>1</v>
      </c>
      <c r="R105" s="34"/>
      <c r="S105" s="34">
        <f t="shared" si="19"/>
        <v>0</v>
      </c>
      <c r="T105" s="34"/>
      <c r="U105" s="34">
        <f t="shared" si="20"/>
        <v>0</v>
      </c>
      <c r="V105" s="34"/>
      <c r="W105" s="34">
        <f t="shared" si="21"/>
        <v>0</v>
      </c>
      <c r="X105" s="34"/>
      <c r="Y105" s="34"/>
      <c r="Z105" s="34"/>
      <c r="AA105" s="22"/>
    </row>
    <row r="106" spans="1:27" ht="12.75">
      <c r="A106" s="31">
        <f t="shared" si="22"/>
        <v>40280</v>
      </c>
      <c r="B106" s="29">
        <v>16</v>
      </c>
      <c r="C106" s="29">
        <v>5</v>
      </c>
      <c r="D106" s="26">
        <f t="shared" si="13"/>
        <v>10.5</v>
      </c>
      <c r="E106" s="26">
        <f t="shared" si="14"/>
        <v>11</v>
      </c>
      <c r="F106" s="32">
        <v>100</v>
      </c>
      <c r="G106" s="32">
        <v>50</v>
      </c>
      <c r="H106" s="33">
        <f t="shared" si="12"/>
        <v>75</v>
      </c>
      <c r="I106" s="29">
        <v>1.2</v>
      </c>
      <c r="J106" s="15">
        <f t="shared" si="15"/>
        <v>1</v>
      </c>
      <c r="K106" s="15"/>
      <c r="L106" s="15"/>
      <c r="M106" s="19">
        <f t="shared" si="16"/>
        <v>1</v>
      </c>
      <c r="N106" s="19"/>
      <c r="O106" s="19">
        <f t="shared" si="17"/>
        <v>1</v>
      </c>
      <c r="P106" s="19"/>
      <c r="Q106" s="34">
        <f t="shared" si="18"/>
        <v>0</v>
      </c>
      <c r="R106" s="34"/>
      <c r="S106" s="34">
        <f t="shared" si="19"/>
        <v>0</v>
      </c>
      <c r="T106" s="34"/>
      <c r="U106" s="34">
        <f t="shared" si="20"/>
        <v>0</v>
      </c>
      <c r="V106" s="34"/>
      <c r="W106" s="34">
        <f t="shared" si="21"/>
        <v>0</v>
      </c>
      <c r="X106" s="34"/>
      <c r="Y106" s="34"/>
      <c r="Z106" s="34"/>
      <c r="AA106" s="22"/>
    </row>
    <row r="107" spans="1:27" ht="12.75">
      <c r="A107" s="31">
        <f t="shared" si="22"/>
        <v>40281</v>
      </c>
      <c r="B107" s="29">
        <v>14.5</v>
      </c>
      <c r="C107" s="29">
        <v>5</v>
      </c>
      <c r="D107" s="26">
        <f t="shared" si="13"/>
        <v>9.75</v>
      </c>
      <c r="E107" s="26">
        <f t="shared" si="14"/>
        <v>9.5</v>
      </c>
      <c r="F107" s="32">
        <v>100</v>
      </c>
      <c r="G107" s="32">
        <v>78</v>
      </c>
      <c r="H107" s="33">
        <f t="shared" si="12"/>
        <v>89</v>
      </c>
      <c r="I107" s="29">
        <v>17.3</v>
      </c>
      <c r="J107" s="15">
        <f t="shared" si="15"/>
        <v>1</v>
      </c>
      <c r="K107" s="15"/>
      <c r="L107" s="15"/>
      <c r="M107" s="19">
        <f t="shared" si="16"/>
        <v>1</v>
      </c>
      <c r="N107" s="19"/>
      <c r="O107" s="19">
        <f t="shared" si="17"/>
        <v>1</v>
      </c>
      <c r="P107" s="19"/>
      <c r="Q107" s="34">
        <f t="shared" si="18"/>
        <v>1</v>
      </c>
      <c r="R107" s="34"/>
      <c r="S107" s="34">
        <f t="shared" si="19"/>
        <v>0</v>
      </c>
      <c r="T107" s="34"/>
      <c r="U107" s="34">
        <f t="shared" si="20"/>
        <v>0</v>
      </c>
      <c r="V107" s="34"/>
      <c r="W107" s="34">
        <f t="shared" si="21"/>
        <v>0</v>
      </c>
      <c r="X107" s="34"/>
      <c r="Y107" s="34"/>
      <c r="Z107" s="34"/>
      <c r="AA107" s="22"/>
    </row>
    <row r="108" spans="1:27" ht="12.75">
      <c r="A108" s="31">
        <f t="shared" si="22"/>
        <v>40282</v>
      </c>
      <c r="B108" s="29">
        <v>14.5</v>
      </c>
      <c r="C108" s="29">
        <v>3.5</v>
      </c>
      <c r="D108" s="26">
        <f t="shared" si="13"/>
        <v>9</v>
      </c>
      <c r="E108" s="26">
        <f t="shared" si="14"/>
        <v>11</v>
      </c>
      <c r="F108" s="32">
        <v>100</v>
      </c>
      <c r="G108" s="32">
        <v>56</v>
      </c>
      <c r="H108" s="33">
        <f t="shared" si="12"/>
        <v>78</v>
      </c>
      <c r="I108" s="29">
        <v>0</v>
      </c>
      <c r="J108" s="15">
        <f t="shared" si="15"/>
        <v>0</v>
      </c>
      <c r="K108" s="15"/>
      <c r="L108" s="15"/>
      <c r="M108" s="19">
        <f t="shared" si="16"/>
        <v>0</v>
      </c>
      <c r="N108" s="19"/>
      <c r="O108" s="19">
        <f t="shared" si="17"/>
        <v>0</v>
      </c>
      <c r="P108" s="19"/>
      <c r="Q108" s="34">
        <f t="shared" si="18"/>
        <v>0</v>
      </c>
      <c r="R108" s="34"/>
      <c r="S108" s="34">
        <f t="shared" si="19"/>
        <v>0</v>
      </c>
      <c r="T108" s="34"/>
      <c r="U108" s="34">
        <f t="shared" si="20"/>
        <v>0</v>
      </c>
      <c r="V108" s="34"/>
      <c r="W108" s="34">
        <f t="shared" si="21"/>
        <v>0</v>
      </c>
      <c r="X108" s="34"/>
      <c r="Y108" s="34"/>
      <c r="Z108" s="34"/>
      <c r="AA108" s="22"/>
    </row>
    <row r="109" spans="1:27" ht="12.75">
      <c r="A109" s="31">
        <f t="shared" si="22"/>
        <v>40283</v>
      </c>
      <c r="B109" s="29">
        <v>12</v>
      </c>
      <c r="C109" s="29">
        <v>4</v>
      </c>
      <c r="D109" s="26">
        <f t="shared" si="13"/>
        <v>8</v>
      </c>
      <c r="E109" s="26">
        <f t="shared" si="14"/>
        <v>8</v>
      </c>
      <c r="F109" s="32">
        <v>100</v>
      </c>
      <c r="G109" s="32">
        <v>88</v>
      </c>
      <c r="H109" s="33">
        <f t="shared" si="12"/>
        <v>94</v>
      </c>
      <c r="I109" s="29">
        <v>3.2</v>
      </c>
      <c r="J109" s="15">
        <f t="shared" si="15"/>
        <v>1</v>
      </c>
      <c r="K109" s="15"/>
      <c r="L109" s="15"/>
      <c r="M109" s="19">
        <f t="shared" si="16"/>
        <v>1</v>
      </c>
      <c r="N109" s="19"/>
      <c r="O109" s="19">
        <f t="shared" si="17"/>
        <v>1</v>
      </c>
      <c r="P109" s="19"/>
      <c r="Q109" s="34">
        <f t="shared" si="18"/>
        <v>0</v>
      </c>
      <c r="R109" s="34"/>
      <c r="S109" s="34">
        <f t="shared" si="19"/>
        <v>0</v>
      </c>
      <c r="T109" s="34"/>
      <c r="U109" s="34">
        <f t="shared" si="20"/>
        <v>0</v>
      </c>
      <c r="V109" s="34"/>
      <c r="W109" s="34">
        <f t="shared" si="21"/>
        <v>0</v>
      </c>
      <c r="X109" s="34"/>
      <c r="Y109" s="34"/>
      <c r="Z109" s="34"/>
      <c r="AA109" s="22"/>
    </row>
    <row r="110" spans="1:27" ht="12.75">
      <c r="A110" s="31">
        <f t="shared" si="22"/>
        <v>40284</v>
      </c>
      <c r="B110" s="29">
        <v>11.5</v>
      </c>
      <c r="C110" s="29">
        <v>8</v>
      </c>
      <c r="D110" s="26">
        <f t="shared" si="13"/>
        <v>9.75</v>
      </c>
      <c r="E110" s="26">
        <f t="shared" si="14"/>
        <v>3.5</v>
      </c>
      <c r="F110" s="32">
        <v>100</v>
      </c>
      <c r="G110" s="32">
        <v>92</v>
      </c>
      <c r="H110" s="33">
        <f t="shared" si="12"/>
        <v>96</v>
      </c>
      <c r="I110" s="29">
        <v>1.3</v>
      </c>
      <c r="J110" s="15">
        <f t="shared" si="15"/>
        <v>1</v>
      </c>
      <c r="K110" s="15"/>
      <c r="L110" s="15"/>
      <c r="M110" s="19">
        <f t="shared" si="16"/>
        <v>1</v>
      </c>
      <c r="N110" s="19"/>
      <c r="O110" s="19">
        <f t="shared" si="17"/>
        <v>1</v>
      </c>
      <c r="P110" s="19"/>
      <c r="Q110" s="34">
        <f t="shared" si="18"/>
        <v>0</v>
      </c>
      <c r="R110" s="34"/>
      <c r="S110" s="34">
        <f t="shared" si="19"/>
        <v>0</v>
      </c>
      <c r="T110" s="34"/>
      <c r="U110" s="34">
        <f t="shared" si="20"/>
        <v>0</v>
      </c>
      <c r="V110" s="34"/>
      <c r="W110" s="34">
        <f t="shared" si="21"/>
        <v>0</v>
      </c>
      <c r="X110" s="34"/>
      <c r="Y110" s="34"/>
      <c r="Z110" s="34"/>
      <c r="AA110" s="22"/>
    </row>
    <row r="111" spans="1:27" ht="12.75">
      <c r="A111" s="31">
        <f t="shared" si="22"/>
        <v>40285</v>
      </c>
      <c r="B111" s="29">
        <v>15.5</v>
      </c>
      <c r="C111" s="29">
        <v>7</v>
      </c>
      <c r="D111" s="26">
        <f t="shared" si="13"/>
        <v>11.25</v>
      </c>
      <c r="E111" s="26">
        <f t="shared" si="14"/>
        <v>8.5</v>
      </c>
      <c r="F111" s="32">
        <v>100</v>
      </c>
      <c r="G111" s="32">
        <v>74</v>
      </c>
      <c r="H111" s="33">
        <f t="shared" si="12"/>
        <v>87</v>
      </c>
      <c r="I111" s="29">
        <v>3.5</v>
      </c>
      <c r="J111" s="15">
        <f t="shared" si="15"/>
        <v>1</v>
      </c>
      <c r="K111" s="15"/>
      <c r="L111" s="15"/>
      <c r="M111" s="19">
        <f t="shared" si="16"/>
        <v>1</v>
      </c>
      <c r="N111" s="19"/>
      <c r="O111" s="19">
        <f t="shared" si="17"/>
        <v>1</v>
      </c>
      <c r="P111" s="19"/>
      <c r="Q111" s="34">
        <f t="shared" si="18"/>
        <v>0</v>
      </c>
      <c r="R111" s="34"/>
      <c r="S111" s="34">
        <f t="shared" si="19"/>
        <v>0</v>
      </c>
      <c r="T111" s="34"/>
      <c r="U111" s="34">
        <f t="shared" si="20"/>
        <v>0</v>
      </c>
      <c r="V111" s="34"/>
      <c r="W111" s="34">
        <f t="shared" si="21"/>
        <v>0</v>
      </c>
      <c r="X111" s="34"/>
      <c r="Y111" s="34"/>
      <c r="Z111" s="34"/>
      <c r="AA111" s="22"/>
    </row>
    <row r="112" spans="1:27" ht="12.75">
      <c r="A112" s="31">
        <f t="shared" si="22"/>
        <v>40286</v>
      </c>
      <c r="B112" s="29">
        <v>16.5</v>
      </c>
      <c r="C112" s="29">
        <v>6</v>
      </c>
      <c r="D112" s="26">
        <f t="shared" si="13"/>
        <v>11.25</v>
      </c>
      <c r="E112" s="26">
        <f t="shared" si="14"/>
        <v>10.5</v>
      </c>
      <c r="F112" s="32">
        <v>100</v>
      </c>
      <c r="G112" s="32">
        <v>70</v>
      </c>
      <c r="H112" s="33">
        <f t="shared" si="12"/>
        <v>85</v>
      </c>
      <c r="I112" s="29">
        <v>24</v>
      </c>
      <c r="J112" s="15">
        <f t="shared" si="15"/>
        <v>1</v>
      </c>
      <c r="K112" s="15"/>
      <c r="L112" s="15"/>
      <c r="M112" s="19">
        <f t="shared" si="16"/>
        <v>1</v>
      </c>
      <c r="N112" s="19"/>
      <c r="O112" s="19">
        <f t="shared" si="17"/>
        <v>1</v>
      </c>
      <c r="P112" s="19"/>
      <c r="Q112" s="34">
        <f t="shared" si="18"/>
        <v>1</v>
      </c>
      <c r="R112" s="34"/>
      <c r="S112" s="34">
        <f t="shared" si="19"/>
        <v>1</v>
      </c>
      <c r="T112" s="34"/>
      <c r="U112" s="34">
        <f t="shared" si="20"/>
        <v>0</v>
      </c>
      <c r="V112" s="34"/>
      <c r="W112" s="34">
        <f t="shared" si="21"/>
        <v>0</v>
      </c>
      <c r="X112" s="34"/>
      <c r="Y112" s="34"/>
      <c r="Z112" s="34"/>
      <c r="AA112" s="22"/>
    </row>
    <row r="113" spans="1:27" ht="12.75">
      <c r="A113" s="31">
        <f t="shared" si="22"/>
        <v>40287</v>
      </c>
      <c r="B113" s="29">
        <v>15</v>
      </c>
      <c r="C113" s="29">
        <v>5</v>
      </c>
      <c r="D113" s="26">
        <f t="shared" si="13"/>
        <v>10</v>
      </c>
      <c r="E113" s="26">
        <f t="shared" si="14"/>
        <v>10</v>
      </c>
      <c r="F113" s="32">
        <v>100</v>
      </c>
      <c r="G113" s="32">
        <v>57</v>
      </c>
      <c r="H113" s="33">
        <f t="shared" si="12"/>
        <v>78.5</v>
      </c>
      <c r="I113" s="29">
        <v>2.6</v>
      </c>
      <c r="J113" s="15">
        <f t="shared" si="15"/>
        <v>1</v>
      </c>
      <c r="K113" s="15"/>
      <c r="L113" s="15"/>
      <c r="M113" s="19">
        <f t="shared" si="16"/>
        <v>1</v>
      </c>
      <c r="N113" s="19"/>
      <c r="O113" s="19">
        <f t="shared" si="17"/>
        <v>1</v>
      </c>
      <c r="P113" s="19"/>
      <c r="Q113" s="34">
        <f t="shared" si="18"/>
        <v>0</v>
      </c>
      <c r="R113" s="34"/>
      <c r="S113" s="34">
        <f t="shared" si="19"/>
        <v>0</v>
      </c>
      <c r="T113" s="34"/>
      <c r="U113" s="34">
        <f t="shared" si="20"/>
        <v>0</v>
      </c>
      <c r="V113" s="34"/>
      <c r="W113" s="34">
        <f t="shared" si="21"/>
        <v>0</v>
      </c>
      <c r="X113" s="34"/>
      <c r="Y113" s="34"/>
      <c r="Z113" s="34"/>
      <c r="AA113" s="22"/>
    </row>
    <row r="114" spans="1:27" ht="12.75">
      <c r="A114" s="31">
        <f t="shared" si="22"/>
        <v>40288</v>
      </c>
      <c r="B114" s="29">
        <v>23.5</v>
      </c>
      <c r="C114" s="29">
        <v>6</v>
      </c>
      <c r="D114" s="26">
        <f t="shared" si="13"/>
        <v>14.75</v>
      </c>
      <c r="E114" s="26">
        <f t="shared" si="14"/>
        <v>17.5</v>
      </c>
      <c r="F114" s="32">
        <v>98</v>
      </c>
      <c r="G114" s="32">
        <v>29</v>
      </c>
      <c r="H114" s="33">
        <f t="shared" si="12"/>
        <v>63.5</v>
      </c>
      <c r="I114" s="29">
        <v>0</v>
      </c>
      <c r="J114" s="15">
        <f t="shared" si="15"/>
        <v>0</v>
      </c>
      <c r="K114" s="15"/>
      <c r="L114" s="15"/>
      <c r="M114" s="19">
        <f t="shared" si="16"/>
        <v>0</v>
      </c>
      <c r="N114" s="19"/>
      <c r="O114" s="19">
        <f t="shared" si="17"/>
        <v>0</v>
      </c>
      <c r="P114" s="19"/>
      <c r="Q114" s="34">
        <f t="shared" si="18"/>
        <v>0</v>
      </c>
      <c r="R114" s="34"/>
      <c r="S114" s="34">
        <f t="shared" si="19"/>
        <v>0</v>
      </c>
      <c r="T114" s="34"/>
      <c r="U114" s="34">
        <f t="shared" si="20"/>
        <v>0</v>
      </c>
      <c r="V114" s="34"/>
      <c r="W114" s="34">
        <f t="shared" si="21"/>
        <v>0</v>
      </c>
      <c r="X114" s="34"/>
      <c r="Y114" s="34"/>
      <c r="Z114" s="34"/>
      <c r="AA114" s="22"/>
    </row>
    <row r="115" spans="1:27" ht="12.75">
      <c r="A115" s="31">
        <f t="shared" si="22"/>
        <v>40289</v>
      </c>
      <c r="B115" s="29">
        <v>17</v>
      </c>
      <c r="C115" s="29">
        <v>6</v>
      </c>
      <c r="D115" s="26">
        <f t="shared" si="13"/>
        <v>11.5</v>
      </c>
      <c r="E115" s="26">
        <f t="shared" si="14"/>
        <v>11</v>
      </c>
      <c r="F115" s="32">
        <v>92</v>
      </c>
      <c r="G115" s="32">
        <v>40</v>
      </c>
      <c r="H115" s="33">
        <f t="shared" si="12"/>
        <v>66</v>
      </c>
      <c r="I115" s="29">
        <v>0</v>
      </c>
      <c r="J115" s="15">
        <f t="shared" si="15"/>
        <v>0</v>
      </c>
      <c r="K115" s="15"/>
      <c r="L115" s="15"/>
      <c r="M115" s="19">
        <f t="shared" si="16"/>
        <v>0</v>
      </c>
      <c r="N115" s="19"/>
      <c r="O115" s="19">
        <f t="shared" si="17"/>
        <v>0</v>
      </c>
      <c r="P115" s="19"/>
      <c r="Q115" s="34">
        <f t="shared" si="18"/>
        <v>0</v>
      </c>
      <c r="R115" s="34"/>
      <c r="S115" s="34">
        <f t="shared" si="19"/>
        <v>0</v>
      </c>
      <c r="T115" s="34"/>
      <c r="U115" s="34">
        <f t="shared" si="20"/>
        <v>0</v>
      </c>
      <c r="V115" s="34"/>
      <c r="W115" s="34">
        <f t="shared" si="21"/>
        <v>0</v>
      </c>
      <c r="X115" s="34"/>
      <c r="Y115" s="34"/>
      <c r="Z115" s="34"/>
      <c r="AA115" s="22"/>
    </row>
    <row r="116" spans="1:27" ht="12.75">
      <c r="A116" s="31">
        <f t="shared" si="22"/>
        <v>40290</v>
      </c>
      <c r="B116" s="29">
        <v>19</v>
      </c>
      <c r="C116" s="29">
        <v>5</v>
      </c>
      <c r="D116" s="26">
        <f t="shared" si="13"/>
        <v>12</v>
      </c>
      <c r="E116" s="26">
        <f t="shared" si="14"/>
        <v>14</v>
      </c>
      <c r="F116" s="32">
        <v>91</v>
      </c>
      <c r="G116" s="32">
        <v>29</v>
      </c>
      <c r="H116" s="33">
        <f t="shared" si="12"/>
        <v>60</v>
      </c>
      <c r="I116" s="29">
        <v>1</v>
      </c>
      <c r="J116" s="15">
        <f t="shared" si="15"/>
        <v>1</v>
      </c>
      <c r="K116" s="15"/>
      <c r="L116" s="15"/>
      <c r="M116" s="19">
        <f t="shared" si="16"/>
        <v>1</v>
      </c>
      <c r="N116" s="19"/>
      <c r="O116" s="19">
        <f t="shared" si="17"/>
        <v>0</v>
      </c>
      <c r="P116" s="19"/>
      <c r="Q116" s="34">
        <f t="shared" si="18"/>
        <v>0</v>
      </c>
      <c r="R116" s="34"/>
      <c r="S116" s="34">
        <f t="shared" si="19"/>
        <v>0</v>
      </c>
      <c r="T116" s="34"/>
      <c r="U116" s="34">
        <f t="shared" si="20"/>
        <v>0</v>
      </c>
      <c r="V116" s="34"/>
      <c r="W116" s="34">
        <f t="shared" si="21"/>
        <v>0</v>
      </c>
      <c r="X116" s="34"/>
      <c r="Y116" s="34"/>
      <c r="Z116" s="34"/>
      <c r="AA116" s="22"/>
    </row>
    <row r="117" spans="1:27" ht="12.75">
      <c r="A117" s="31">
        <f t="shared" si="22"/>
        <v>40291</v>
      </c>
      <c r="B117" s="29">
        <v>16.5</v>
      </c>
      <c r="C117" s="29">
        <v>9</v>
      </c>
      <c r="D117" s="26">
        <f t="shared" si="13"/>
        <v>12.75</v>
      </c>
      <c r="E117" s="26">
        <f t="shared" si="14"/>
        <v>7.5</v>
      </c>
      <c r="F117" s="32">
        <v>98</v>
      </c>
      <c r="G117" s="32">
        <v>81</v>
      </c>
      <c r="H117" s="33">
        <f t="shared" si="12"/>
        <v>89.5</v>
      </c>
      <c r="I117" s="29">
        <v>5.4</v>
      </c>
      <c r="J117" s="15">
        <f t="shared" si="15"/>
        <v>1</v>
      </c>
      <c r="K117" s="15"/>
      <c r="L117" s="15"/>
      <c r="M117" s="19">
        <f t="shared" si="16"/>
        <v>1</v>
      </c>
      <c r="N117" s="19"/>
      <c r="O117" s="19">
        <f t="shared" si="17"/>
        <v>1</v>
      </c>
      <c r="P117" s="19"/>
      <c r="Q117" s="34">
        <f t="shared" si="18"/>
        <v>0</v>
      </c>
      <c r="R117" s="34"/>
      <c r="S117" s="34">
        <f t="shared" si="19"/>
        <v>0</v>
      </c>
      <c r="T117" s="34"/>
      <c r="U117" s="34">
        <f t="shared" si="20"/>
        <v>0</v>
      </c>
      <c r="V117" s="34"/>
      <c r="W117" s="34">
        <f t="shared" si="21"/>
        <v>0</v>
      </c>
      <c r="X117" s="34"/>
      <c r="Y117" s="34"/>
      <c r="Z117" s="34"/>
      <c r="AA117" s="22"/>
    </row>
    <row r="118" spans="1:27" ht="12.75">
      <c r="A118" s="31">
        <f t="shared" si="22"/>
        <v>40292</v>
      </c>
      <c r="B118" s="29">
        <v>16</v>
      </c>
      <c r="C118" s="29">
        <v>7</v>
      </c>
      <c r="D118" s="26">
        <f t="shared" si="13"/>
        <v>11.5</v>
      </c>
      <c r="E118" s="26">
        <f t="shared" si="14"/>
        <v>9</v>
      </c>
      <c r="F118" s="32">
        <v>97</v>
      </c>
      <c r="G118" s="32">
        <v>67</v>
      </c>
      <c r="H118" s="33">
        <f t="shared" si="12"/>
        <v>82</v>
      </c>
      <c r="I118" s="29">
        <v>0</v>
      </c>
      <c r="J118" s="15">
        <f t="shared" si="15"/>
        <v>0</v>
      </c>
      <c r="K118" s="15"/>
      <c r="L118" s="15"/>
      <c r="M118" s="19">
        <f t="shared" si="16"/>
        <v>0</v>
      </c>
      <c r="N118" s="19"/>
      <c r="O118" s="19">
        <f t="shared" si="17"/>
        <v>0</v>
      </c>
      <c r="P118" s="19"/>
      <c r="Q118" s="34">
        <f t="shared" si="18"/>
        <v>0</v>
      </c>
      <c r="R118" s="34"/>
      <c r="S118" s="34">
        <f t="shared" si="19"/>
        <v>0</v>
      </c>
      <c r="T118" s="34"/>
      <c r="U118" s="34">
        <f t="shared" si="20"/>
        <v>0</v>
      </c>
      <c r="V118" s="34"/>
      <c r="W118" s="34">
        <f t="shared" si="21"/>
        <v>0</v>
      </c>
      <c r="X118" s="34"/>
      <c r="Y118" s="34"/>
      <c r="Z118" s="34"/>
      <c r="AA118" s="22"/>
    </row>
    <row r="119" spans="1:27" ht="12.75">
      <c r="A119" s="31">
        <f t="shared" si="22"/>
        <v>40293</v>
      </c>
      <c r="B119" s="29">
        <v>19.5</v>
      </c>
      <c r="C119" s="29">
        <v>7</v>
      </c>
      <c r="D119" s="26">
        <f t="shared" si="13"/>
        <v>13.25</v>
      </c>
      <c r="E119" s="26">
        <f t="shared" si="14"/>
        <v>12.5</v>
      </c>
      <c r="F119" s="32">
        <v>96</v>
      </c>
      <c r="G119" s="32">
        <v>55</v>
      </c>
      <c r="H119" s="33">
        <f t="shared" si="12"/>
        <v>75.5</v>
      </c>
      <c r="I119" s="29">
        <v>0</v>
      </c>
      <c r="J119" s="15">
        <f t="shared" si="15"/>
        <v>0</v>
      </c>
      <c r="K119" s="15"/>
      <c r="L119" s="15"/>
      <c r="M119" s="19">
        <f t="shared" si="16"/>
        <v>0</v>
      </c>
      <c r="N119" s="19"/>
      <c r="O119" s="19">
        <f t="shared" si="17"/>
        <v>0</v>
      </c>
      <c r="P119" s="19"/>
      <c r="Q119" s="34">
        <f t="shared" si="18"/>
        <v>0</v>
      </c>
      <c r="R119" s="34"/>
      <c r="S119" s="34">
        <f t="shared" si="19"/>
        <v>0</v>
      </c>
      <c r="T119" s="34"/>
      <c r="U119" s="34">
        <f t="shared" si="20"/>
        <v>0</v>
      </c>
      <c r="V119" s="34"/>
      <c r="W119" s="34">
        <f t="shared" si="21"/>
        <v>0</v>
      </c>
      <c r="X119" s="34"/>
      <c r="Y119" s="34"/>
      <c r="Z119" s="34"/>
      <c r="AA119" s="22"/>
    </row>
    <row r="120" spans="1:27" ht="12.75">
      <c r="A120" s="31">
        <f t="shared" si="22"/>
        <v>40294</v>
      </c>
      <c r="B120" s="29">
        <v>20.5</v>
      </c>
      <c r="C120" s="29">
        <v>6</v>
      </c>
      <c r="D120" s="26">
        <f t="shared" si="13"/>
        <v>13.25</v>
      </c>
      <c r="E120" s="26">
        <f t="shared" si="14"/>
        <v>14.5</v>
      </c>
      <c r="F120" s="32">
        <v>100</v>
      </c>
      <c r="G120" s="32">
        <v>49</v>
      </c>
      <c r="H120" s="33">
        <f t="shared" si="12"/>
        <v>74.5</v>
      </c>
      <c r="I120" s="29">
        <v>0</v>
      </c>
      <c r="J120" s="15">
        <f t="shared" si="15"/>
        <v>0</v>
      </c>
      <c r="K120" s="15"/>
      <c r="L120" s="15"/>
      <c r="M120" s="19">
        <f t="shared" si="16"/>
        <v>0</v>
      </c>
      <c r="N120" s="19"/>
      <c r="O120" s="19">
        <f t="shared" si="17"/>
        <v>0</v>
      </c>
      <c r="P120" s="19"/>
      <c r="Q120" s="34">
        <f t="shared" si="18"/>
        <v>0</v>
      </c>
      <c r="R120" s="34"/>
      <c r="S120" s="34">
        <f t="shared" si="19"/>
        <v>0</v>
      </c>
      <c r="T120" s="34"/>
      <c r="U120" s="34">
        <f t="shared" si="20"/>
        <v>0</v>
      </c>
      <c r="V120" s="34"/>
      <c r="W120" s="34">
        <f t="shared" si="21"/>
        <v>0</v>
      </c>
      <c r="X120" s="34"/>
      <c r="Y120" s="34"/>
      <c r="Z120" s="34"/>
      <c r="AA120" s="22"/>
    </row>
    <row r="121" spans="1:27" ht="12.75">
      <c r="A121" s="31">
        <f t="shared" si="22"/>
        <v>40295</v>
      </c>
      <c r="B121" s="29">
        <v>22</v>
      </c>
      <c r="C121" s="29">
        <v>7.5</v>
      </c>
      <c r="D121" s="26">
        <f t="shared" si="13"/>
        <v>14.75</v>
      </c>
      <c r="E121" s="26">
        <f t="shared" si="14"/>
        <v>14.5</v>
      </c>
      <c r="F121" s="32">
        <v>99</v>
      </c>
      <c r="G121" s="32">
        <v>43</v>
      </c>
      <c r="H121" s="33">
        <f t="shared" si="12"/>
        <v>71</v>
      </c>
      <c r="I121" s="29">
        <v>0</v>
      </c>
      <c r="J121" s="15">
        <f t="shared" si="15"/>
        <v>0</v>
      </c>
      <c r="K121" s="15"/>
      <c r="L121" s="15"/>
      <c r="M121" s="19">
        <f t="shared" si="16"/>
        <v>0</v>
      </c>
      <c r="N121" s="19"/>
      <c r="O121" s="19">
        <f t="shared" si="17"/>
        <v>0</v>
      </c>
      <c r="P121" s="19"/>
      <c r="Q121" s="34">
        <f t="shared" si="18"/>
        <v>0</v>
      </c>
      <c r="R121" s="34"/>
      <c r="S121" s="34">
        <f t="shared" si="19"/>
        <v>0</v>
      </c>
      <c r="T121" s="34"/>
      <c r="U121" s="34">
        <f t="shared" si="20"/>
        <v>0</v>
      </c>
      <c r="V121" s="34"/>
      <c r="W121" s="34">
        <f t="shared" si="21"/>
        <v>0</v>
      </c>
      <c r="X121" s="34"/>
      <c r="Y121" s="34"/>
      <c r="Z121" s="34"/>
      <c r="AA121" s="22"/>
    </row>
    <row r="122" spans="1:27" ht="12.75">
      <c r="A122" s="31">
        <f t="shared" si="22"/>
        <v>40296</v>
      </c>
      <c r="B122" s="29">
        <v>23</v>
      </c>
      <c r="C122" s="29">
        <v>6</v>
      </c>
      <c r="D122" s="26">
        <f t="shared" si="13"/>
        <v>14.5</v>
      </c>
      <c r="E122" s="26">
        <f t="shared" si="14"/>
        <v>17</v>
      </c>
      <c r="F122" s="32">
        <v>95</v>
      </c>
      <c r="G122" s="32">
        <v>40</v>
      </c>
      <c r="H122" s="33">
        <f t="shared" si="12"/>
        <v>67.5</v>
      </c>
      <c r="I122" s="29">
        <v>0</v>
      </c>
      <c r="J122" s="15">
        <f t="shared" si="15"/>
        <v>0</v>
      </c>
      <c r="K122" s="15"/>
      <c r="L122" s="15"/>
      <c r="M122" s="19">
        <f t="shared" si="16"/>
        <v>0</v>
      </c>
      <c r="N122" s="19"/>
      <c r="O122" s="19">
        <f t="shared" si="17"/>
        <v>0</v>
      </c>
      <c r="P122" s="19"/>
      <c r="Q122" s="34">
        <f t="shared" si="18"/>
        <v>0</v>
      </c>
      <c r="R122" s="34"/>
      <c r="S122" s="34">
        <f t="shared" si="19"/>
        <v>0</v>
      </c>
      <c r="T122" s="34"/>
      <c r="U122" s="34">
        <f t="shared" si="20"/>
        <v>0</v>
      </c>
      <c r="V122" s="34"/>
      <c r="W122" s="34">
        <f t="shared" si="21"/>
        <v>0</v>
      </c>
      <c r="X122" s="34"/>
      <c r="Y122" s="34"/>
      <c r="Z122" s="34"/>
      <c r="AA122" s="22"/>
    </row>
    <row r="123" spans="1:27" ht="12.75">
      <c r="A123" s="31">
        <f t="shared" si="22"/>
        <v>40297</v>
      </c>
      <c r="B123" s="29">
        <v>26</v>
      </c>
      <c r="C123" s="29">
        <v>5</v>
      </c>
      <c r="D123" s="26">
        <f t="shared" si="13"/>
        <v>15.5</v>
      </c>
      <c r="E123" s="26">
        <f t="shared" si="14"/>
        <v>21</v>
      </c>
      <c r="F123" s="32">
        <v>87</v>
      </c>
      <c r="G123" s="32">
        <v>31</v>
      </c>
      <c r="H123" s="33">
        <f t="shared" si="12"/>
        <v>59</v>
      </c>
      <c r="I123" s="29">
        <v>0</v>
      </c>
      <c r="J123" s="15">
        <f t="shared" si="15"/>
        <v>0</v>
      </c>
      <c r="K123" s="15"/>
      <c r="L123" s="15"/>
      <c r="M123" s="19">
        <f t="shared" si="16"/>
        <v>0</v>
      </c>
      <c r="N123" s="19"/>
      <c r="O123" s="19">
        <f t="shared" si="17"/>
        <v>0</v>
      </c>
      <c r="P123" s="19"/>
      <c r="Q123" s="34">
        <f t="shared" si="18"/>
        <v>0</v>
      </c>
      <c r="R123" s="34"/>
      <c r="S123" s="34">
        <f t="shared" si="19"/>
        <v>0</v>
      </c>
      <c r="T123" s="34"/>
      <c r="U123" s="34">
        <f t="shared" si="20"/>
        <v>0</v>
      </c>
      <c r="V123" s="34"/>
      <c r="W123" s="34">
        <f t="shared" si="21"/>
        <v>0</v>
      </c>
      <c r="X123" s="34"/>
      <c r="Y123" s="34"/>
      <c r="Z123" s="34"/>
      <c r="AA123" s="22"/>
    </row>
    <row r="124" spans="1:27" ht="12.75">
      <c r="A124" s="31">
        <f t="shared" si="22"/>
        <v>40298</v>
      </c>
      <c r="B124" s="29">
        <v>26.5</v>
      </c>
      <c r="C124" s="29">
        <v>4.5</v>
      </c>
      <c r="D124" s="26">
        <f t="shared" si="13"/>
        <v>15.5</v>
      </c>
      <c r="E124" s="26">
        <f t="shared" si="14"/>
        <v>22</v>
      </c>
      <c r="F124" s="32">
        <v>88</v>
      </c>
      <c r="G124" s="32">
        <v>33</v>
      </c>
      <c r="H124" s="33">
        <f t="shared" si="12"/>
        <v>60.5</v>
      </c>
      <c r="I124" s="29">
        <v>0</v>
      </c>
      <c r="J124" s="15">
        <f t="shared" si="15"/>
        <v>0</v>
      </c>
      <c r="K124" s="15"/>
      <c r="L124" s="15"/>
      <c r="M124" s="19">
        <f t="shared" si="16"/>
        <v>0</v>
      </c>
      <c r="N124" s="19">
        <f>SUM(M95:M124)</f>
        <v>12</v>
      </c>
      <c r="O124" s="19">
        <f t="shared" si="17"/>
        <v>0</v>
      </c>
      <c r="P124" s="19">
        <f>SUM(O95:O124)</f>
        <v>11</v>
      </c>
      <c r="Q124" s="34">
        <f t="shared" si="18"/>
        <v>0</v>
      </c>
      <c r="R124" s="34">
        <f>SUM(Q95:Q124)</f>
        <v>3</v>
      </c>
      <c r="S124" s="34">
        <f t="shared" si="19"/>
        <v>0</v>
      </c>
      <c r="T124" s="34">
        <f>SUM(S95:S124)</f>
        <v>1</v>
      </c>
      <c r="U124" s="34">
        <f t="shared" si="20"/>
        <v>0</v>
      </c>
      <c r="V124" s="34">
        <f>SUM(U95:U124)</f>
        <v>0</v>
      </c>
      <c r="W124" s="34">
        <f t="shared" si="21"/>
        <v>0</v>
      </c>
      <c r="X124" s="34">
        <f>SUM(W95:W124)</f>
        <v>0</v>
      </c>
      <c r="Y124" s="34"/>
      <c r="Z124" s="34"/>
      <c r="AA124" s="22"/>
    </row>
    <row r="125" spans="1:27" ht="12.75">
      <c r="A125" s="31">
        <f t="shared" si="22"/>
        <v>40299</v>
      </c>
      <c r="B125" s="29">
        <v>29</v>
      </c>
      <c r="C125" s="29">
        <v>9</v>
      </c>
      <c r="D125" s="26">
        <f t="shared" si="13"/>
        <v>19</v>
      </c>
      <c r="E125" s="26">
        <f t="shared" si="14"/>
        <v>20</v>
      </c>
      <c r="F125" s="32">
        <v>96</v>
      </c>
      <c r="G125" s="32">
        <v>37</v>
      </c>
      <c r="H125" s="33">
        <f t="shared" si="12"/>
        <v>66.5</v>
      </c>
      <c r="I125" s="29">
        <v>0</v>
      </c>
      <c r="J125" s="15">
        <f t="shared" si="15"/>
        <v>0</v>
      </c>
      <c r="K125" s="15"/>
      <c r="L125" s="15"/>
      <c r="M125" s="19">
        <f t="shared" si="16"/>
        <v>0</v>
      </c>
      <c r="N125" s="19"/>
      <c r="O125" s="19">
        <f t="shared" si="17"/>
        <v>0</v>
      </c>
      <c r="P125" s="19"/>
      <c r="Q125" s="34">
        <f t="shared" si="18"/>
        <v>0</v>
      </c>
      <c r="R125" s="34"/>
      <c r="S125" s="34">
        <f t="shared" si="19"/>
        <v>0</v>
      </c>
      <c r="T125" s="34"/>
      <c r="U125" s="34">
        <f t="shared" si="20"/>
        <v>0</v>
      </c>
      <c r="V125" s="34"/>
      <c r="W125" s="34">
        <f t="shared" si="21"/>
        <v>0</v>
      </c>
      <c r="X125" s="34"/>
      <c r="Y125" s="34"/>
      <c r="Z125" s="34"/>
      <c r="AA125" s="22"/>
    </row>
    <row r="126" spans="1:27" ht="12.75">
      <c r="A126" s="31">
        <f t="shared" si="22"/>
        <v>40300</v>
      </c>
      <c r="B126" s="29">
        <v>24</v>
      </c>
      <c r="C126" s="29">
        <v>7</v>
      </c>
      <c r="D126" s="26">
        <f t="shared" si="13"/>
        <v>15.5</v>
      </c>
      <c r="E126" s="26">
        <f t="shared" si="14"/>
        <v>17</v>
      </c>
      <c r="F126" s="32">
        <v>93</v>
      </c>
      <c r="G126" s="32">
        <v>40</v>
      </c>
      <c r="H126" s="33">
        <f t="shared" si="12"/>
        <v>66.5</v>
      </c>
      <c r="I126" s="29">
        <v>0</v>
      </c>
      <c r="J126" s="15">
        <f t="shared" si="15"/>
        <v>0</v>
      </c>
      <c r="K126" s="15"/>
      <c r="L126" s="15"/>
      <c r="M126" s="19">
        <f t="shared" si="16"/>
        <v>0</v>
      </c>
      <c r="N126" s="19"/>
      <c r="O126" s="19">
        <f t="shared" si="17"/>
        <v>0</v>
      </c>
      <c r="P126" s="19"/>
      <c r="Q126" s="34">
        <f t="shared" si="18"/>
        <v>0</v>
      </c>
      <c r="R126" s="34"/>
      <c r="S126" s="34">
        <f t="shared" si="19"/>
        <v>0</v>
      </c>
      <c r="T126" s="34"/>
      <c r="U126" s="34">
        <f t="shared" si="20"/>
        <v>0</v>
      </c>
      <c r="V126" s="34"/>
      <c r="W126" s="34">
        <f t="shared" si="21"/>
        <v>0</v>
      </c>
      <c r="X126" s="34"/>
      <c r="Y126" s="34"/>
      <c r="Z126" s="34"/>
      <c r="AA126" s="22"/>
    </row>
    <row r="127" spans="1:27" ht="12.75">
      <c r="A127" s="31">
        <f t="shared" si="22"/>
        <v>40301</v>
      </c>
      <c r="B127" s="29">
        <v>22</v>
      </c>
      <c r="C127" s="29">
        <v>10</v>
      </c>
      <c r="D127" s="26">
        <f t="shared" si="13"/>
        <v>16</v>
      </c>
      <c r="E127" s="26">
        <f t="shared" si="14"/>
        <v>12</v>
      </c>
      <c r="F127" s="32">
        <v>85</v>
      </c>
      <c r="G127" s="32">
        <v>48</v>
      </c>
      <c r="H127" s="33">
        <f t="shared" si="12"/>
        <v>66.5</v>
      </c>
      <c r="I127" s="29">
        <v>0</v>
      </c>
      <c r="J127" s="15">
        <f t="shared" si="15"/>
        <v>0</v>
      </c>
      <c r="K127" s="15"/>
      <c r="L127" s="15"/>
      <c r="M127" s="19">
        <f t="shared" si="16"/>
        <v>0</v>
      </c>
      <c r="N127" s="19"/>
      <c r="O127" s="19">
        <f t="shared" si="17"/>
        <v>0</v>
      </c>
      <c r="P127" s="19"/>
      <c r="Q127" s="34">
        <f t="shared" si="18"/>
        <v>0</v>
      </c>
      <c r="R127" s="34"/>
      <c r="S127" s="34">
        <f t="shared" si="19"/>
        <v>0</v>
      </c>
      <c r="T127" s="34"/>
      <c r="U127" s="34">
        <f t="shared" si="20"/>
        <v>0</v>
      </c>
      <c r="V127" s="34"/>
      <c r="W127" s="34">
        <f t="shared" si="21"/>
        <v>0</v>
      </c>
      <c r="X127" s="34"/>
      <c r="Y127" s="34"/>
      <c r="Z127" s="34"/>
      <c r="AA127" s="22"/>
    </row>
    <row r="128" spans="1:27" ht="12.75">
      <c r="A128" s="31">
        <f t="shared" si="22"/>
        <v>40302</v>
      </c>
      <c r="B128" s="29">
        <v>21</v>
      </c>
      <c r="C128" s="29">
        <v>11</v>
      </c>
      <c r="D128" s="26">
        <f t="shared" si="13"/>
        <v>16</v>
      </c>
      <c r="E128" s="26">
        <f t="shared" si="14"/>
        <v>10</v>
      </c>
      <c r="F128" s="32">
        <v>87</v>
      </c>
      <c r="G128" s="32">
        <v>34</v>
      </c>
      <c r="H128" s="33">
        <f t="shared" si="12"/>
        <v>60.5</v>
      </c>
      <c r="I128" s="29">
        <v>0</v>
      </c>
      <c r="J128" s="15">
        <f t="shared" si="15"/>
        <v>0</v>
      </c>
      <c r="K128" s="15"/>
      <c r="L128" s="15"/>
      <c r="M128" s="19">
        <f t="shared" si="16"/>
        <v>0</v>
      </c>
      <c r="N128" s="19"/>
      <c r="O128" s="19">
        <f t="shared" si="17"/>
        <v>0</v>
      </c>
      <c r="P128" s="19"/>
      <c r="Q128" s="34">
        <f t="shared" si="18"/>
        <v>0</v>
      </c>
      <c r="R128" s="34"/>
      <c r="S128" s="34">
        <f t="shared" si="19"/>
        <v>0</v>
      </c>
      <c r="T128" s="34"/>
      <c r="U128" s="34">
        <f t="shared" si="20"/>
        <v>0</v>
      </c>
      <c r="V128" s="34"/>
      <c r="W128" s="34">
        <f t="shared" si="21"/>
        <v>0</v>
      </c>
      <c r="X128" s="34"/>
      <c r="Y128" s="34"/>
      <c r="Z128" s="34"/>
      <c r="AA128" s="22"/>
    </row>
    <row r="129" spans="1:27" ht="12.75">
      <c r="A129" s="31">
        <f t="shared" si="22"/>
        <v>40303</v>
      </c>
      <c r="B129" s="29">
        <v>21</v>
      </c>
      <c r="C129" s="29">
        <v>9.5</v>
      </c>
      <c r="D129" s="26">
        <f t="shared" si="13"/>
        <v>15.25</v>
      </c>
      <c r="E129" s="26">
        <f t="shared" si="14"/>
        <v>11.5</v>
      </c>
      <c r="F129" s="32">
        <v>98</v>
      </c>
      <c r="G129" s="32">
        <v>47</v>
      </c>
      <c r="H129" s="33">
        <f t="shared" si="12"/>
        <v>72.5</v>
      </c>
      <c r="I129" s="29">
        <v>0</v>
      </c>
      <c r="J129" s="15">
        <f t="shared" si="15"/>
        <v>0</v>
      </c>
      <c r="K129" s="15"/>
      <c r="L129" s="15"/>
      <c r="M129" s="19">
        <f t="shared" si="16"/>
        <v>0</v>
      </c>
      <c r="N129" s="19"/>
      <c r="O129" s="19">
        <f t="shared" si="17"/>
        <v>0</v>
      </c>
      <c r="P129" s="19"/>
      <c r="Q129" s="34">
        <f t="shared" si="18"/>
        <v>0</v>
      </c>
      <c r="R129" s="34"/>
      <c r="S129" s="34">
        <f t="shared" si="19"/>
        <v>0</v>
      </c>
      <c r="T129" s="34"/>
      <c r="U129" s="34">
        <f t="shared" si="20"/>
        <v>0</v>
      </c>
      <c r="V129" s="34"/>
      <c r="W129" s="34">
        <f t="shared" si="21"/>
        <v>0</v>
      </c>
      <c r="X129" s="34"/>
      <c r="Y129" s="34"/>
      <c r="Z129" s="34"/>
      <c r="AA129" s="22"/>
    </row>
    <row r="130" spans="1:27" ht="12.75">
      <c r="A130" s="31">
        <f t="shared" si="22"/>
        <v>40304</v>
      </c>
      <c r="B130" s="29">
        <v>19</v>
      </c>
      <c r="C130" s="29">
        <v>7</v>
      </c>
      <c r="D130" s="26">
        <f t="shared" si="13"/>
        <v>13</v>
      </c>
      <c r="E130" s="26">
        <f t="shared" si="14"/>
        <v>12</v>
      </c>
      <c r="F130" s="32">
        <v>98</v>
      </c>
      <c r="G130" s="32">
        <v>47</v>
      </c>
      <c r="H130" s="33">
        <f t="shared" si="12"/>
        <v>72.5</v>
      </c>
      <c r="I130" s="29">
        <v>6</v>
      </c>
      <c r="J130" s="15">
        <f t="shared" si="15"/>
        <v>1</v>
      </c>
      <c r="K130" s="15"/>
      <c r="L130" s="15"/>
      <c r="M130" s="19">
        <f t="shared" si="16"/>
        <v>1</v>
      </c>
      <c r="N130" s="19"/>
      <c r="O130" s="19">
        <f t="shared" si="17"/>
        <v>1</v>
      </c>
      <c r="P130" s="19"/>
      <c r="Q130" s="34">
        <f t="shared" si="18"/>
        <v>0</v>
      </c>
      <c r="R130" s="34"/>
      <c r="S130" s="34">
        <f t="shared" si="19"/>
        <v>0</v>
      </c>
      <c r="T130" s="34"/>
      <c r="U130" s="34">
        <f t="shared" si="20"/>
        <v>0</v>
      </c>
      <c r="V130" s="34"/>
      <c r="W130" s="34">
        <f t="shared" si="21"/>
        <v>0</v>
      </c>
      <c r="X130" s="34"/>
      <c r="Y130" s="34"/>
      <c r="Z130" s="34"/>
      <c r="AA130" s="22"/>
    </row>
    <row r="131" spans="1:27" ht="12.75">
      <c r="A131" s="31">
        <f t="shared" si="22"/>
        <v>40305</v>
      </c>
      <c r="B131" s="29">
        <v>16.5</v>
      </c>
      <c r="C131" s="29">
        <v>5</v>
      </c>
      <c r="D131" s="26">
        <f t="shared" si="13"/>
        <v>10.75</v>
      </c>
      <c r="E131" s="26">
        <f t="shared" si="14"/>
        <v>11.5</v>
      </c>
      <c r="F131" s="32">
        <v>93</v>
      </c>
      <c r="G131" s="32">
        <v>50</v>
      </c>
      <c r="H131" s="33">
        <f t="shared" si="12"/>
        <v>71.5</v>
      </c>
      <c r="I131" s="29">
        <v>2.6</v>
      </c>
      <c r="J131" s="15">
        <f t="shared" si="15"/>
        <v>1</v>
      </c>
      <c r="K131" s="15"/>
      <c r="L131" s="15"/>
      <c r="M131" s="19">
        <f t="shared" si="16"/>
        <v>1</v>
      </c>
      <c r="N131" s="19"/>
      <c r="O131" s="19">
        <f t="shared" si="17"/>
        <v>1</v>
      </c>
      <c r="P131" s="19"/>
      <c r="Q131" s="34">
        <f t="shared" si="18"/>
        <v>0</v>
      </c>
      <c r="R131" s="34"/>
      <c r="S131" s="34">
        <f t="shared" si="19"/>
        <v>0</v>
      </c>
      <c r="T131" s="34"/>
      <c r="U131" s="34">
        <f t="shared" si="20"/>
        <v>0</v>
      </c>
      <c r="V131" s="34"/>
      <c r="W131" s="34">
        <f t="shared" si="21"/>
        <v>0</v>
      </c>
      <c r="X131" s="34"/>
      <c r="Y131" s="34"/>
      <c r="Z131" s="34"/>
      <c r="AA131" s="22"/>
    </row>
    <row r="132" spans="1:27" ht="12.75">
      <c r="A132" s="31">
        <f t="shared" si="22"/>
        <v>40306</v>
      </c>
      <c r="B132" s="29">
        <v>21</v>
      </c>
      <c r="C132" s="29">
        <v>7</v>
      </c>
      <c r="D132" s="26">
        <f t="shared" si="13"/>
        <v>14</v>
      </c>
      <c r="E132" s="26">
        <f t="shared" si="14"/>
        <v>14</v>
      </c>
      <c r="F132" s="32">
        <v>100</v>
      </c>
      <c r="G132" s="32">
        <v>49</v>
      </c>
      <c r="H132" s="33">
        <f t="shared" si="12"/>
        <v>74.5</v>
      </c>
      <c r="I132" s="29">
        <v>0.2</v>
      </c>
      <c r="J132" s="15">
        <f t="shared" si="15"/>
        <v>1</v>
      </c>
      <c r="K132" s="15"/>
      <c r="L132" s="15"/>
      <c r="M132" s="19">
        <f t="shared" si="16"/>
        <v>1</v>
      </c>
      <c r="N132" s="19"/>
      <c r="O132" s="19">
        <f t="shared" si="17"/>
        <v>0</v>
      </c>
      <c r="P132" s="19"/>
      <c r="Q132" s="34">
        <f t="shared" si="18"/>
        <v>0</v>
      </c>
      <c r="R132" s="34"/>
      <c r="S132" s="34">
        <f t="shared" si="19"/>
        <v>0</v>
      </c>
      <c r="T132" s="34"/>
      <c r="U132" s="34">
        <f t="shared" si="20"/>
        <v>0</v>
      </c>
      <c r="V132" s="34"/>
      <c r="W132" s="34">
        <f t="shared" si="21"/>
        <v>0</v>
      </c>
      <c r="X132" s="34"/>
      <c r="Y132" s="34"/>
      <c r="Z132" s="34"/>
      <c r="AA132" s="22"/>
    </row>
    <row r="133" spans="1:27" ht="12.75">
      <c r="A133" s="31">
        <f t="shared" si="22"/>
        <v>40307</v>
      </c>
      <c r="B133" s="29">
        <v>27</v>
      </c>
      <c r="C133" s="29">
        <v>5</v>
      </c>
      <c r="D133" s="26">
        <f t="shared" si="13"/>
        <v>16</v>
      </c>
      <c r="E133" s="26">
        <f t="shared" si="14"/>
        <v>22</v>
      </c>
      <c r="F133" s="32">
        <v>99</v>
      </c>
      <c r="G133" s="32">
        <v>29</v>
      </c>
      <c r="H133" s="33">
        <f t="shared" si="12"/>
        <v>64</v>
      </c>
      <c r="I133" s="29">
        <v>0</v>
      </c>
      <c r="J133" s="15">
        <f t="shared" si="15"/>
        <v>0</v>
      </c>
      <c r="K133" s="15"/>
      <c r="L133" s="15"/>
      <c r="M133" s="19">
        <f t="shared" si="16"/>
        <v>0</v>
      </c>
      <c r="N133" s="19"/>
      <c r="O133" s="19">
        <f t="shared" si="17"/>
        <v>0</v>
      </c>
      <c r="P133" s="19"/>
      <c r="Q133" s="34">
        <f t="shared" si="18"/>
        <v>0</v>
      </c>
      <c r="R133" s="34"/>
      <c r="S133" s="34">
        <f t="shared" si="19"/>
        <v>0</v>
      </c>
      <c r="T133" s="34"/>
      <c r="U133" s="34">
        <f t="shared" si="20"/>
        <v>0</v>
      </c>
      <c r="V133" s="34"/>
      <c r="W133" s="34">
        <f t="shared" si="21"/>
        <v>0</v>
      </c>
      <c r="X133" s="34"/>
      <c r="Y133" s="34"/>
      <c r="Z133" s="34"/>
      <c r="AA133" s="22"/>
    </row>
    <row r="134" spans="1:27" ht="12.75">
      <c r="A134" s="31">
        <f t="shared" si="22"/>
        <v>40308</v>
      </c>
      <c r="B134" s="29">
        <v>25</v>
      </c>
      <c r="C134" s="29">
        <v>7</v>
      </c>
      <c r="D134" s="26">
        <f t="shared" si="13"/>
        <v>16</v>
      </c>
      <c r="E134" s="26">
        <f t="shared" si="14"/>
        <v>18</v>
      </c>
      <c r="F134" s="32">
        <v>92</v>
      </c>
      <c r="G134" s="32">
        <v>35</v>
      </c>
      <c r="H134" s="33">
        <f aca="true" t="shared" si="23" ref="H134:H197">(F134+G134)/2</f>
        <v>63.5</v>
      </c>
      <c r="I134" s="29">
        <v>0</v>
      </c>
      <c r="J134" s="15">
        <f t="shared" si="15"/>
        <v>0</v>
      </c>
      <c r="K134" s="15"/>
      <c r="L134" s="15"/>
      <c r="M134" s="19">
        <f t="shared" si="16"/>
        <v>0</v>
      </c>
      <c r="N134" s="19"/>
      <c r="O134" s="19">
        <f t="shared" si="17"/>
        <v>0</v>
      </c>
      <c r="P134" s="19"/>
      <c r="Q134" s="34">
        <f t="shared" si="18"/>
        <v>0</v>
      </c>
      <c r="R134" s="34"/>
      <c r="S134" s="34">
        <f t="shared" si="19"/>
        <v>0</v>
      </c>
      <c r="T134" s="34"/>
      <c r="U134" s="34">
        <f t="shared" si="20"/>
        <v>0</v>
      </c>
      <c r="V134" s="34"/>
      <c r="W134" s="34">
        <f t="shared" si="21"/>
        <v>0</v>
      </c>
      <c r="X134" s="34"/>
      <c r="Y134" s="34"/>
      <c r="Z134" s="34"/>
      <c r="AA134" s="22"/>
    </row>
    <row r="135" spans="1:27" ht="12.75">
      <c r="A135" s="31">
        <f t="shared" si="22"/>
        <v>40309</v>
      </c>
      <c r="B135" s="29">
        <v>23.5</v>
      </c>
      <c r="C135" s="29">
        <v>11</v>
      </c>
      <c r="D135" s="26">
        <f aca="true" t="shared" si="24" ref="D135:D198">(B135+C135)/2</f>
        <v>17.25</v>
      </c>
      <c r="E135" s="26">
        <f aca="true" t="shared" si="25" ref="E135:E198">B135-C135</f>
        <v>12.5</v>
      </c>
      <c r="F135" s="32">
        <v>84</v>
      </c>
      <c r="G135" s="32">
        <v>38</v>
      </c>
      <c r="H135" s="33">
        <f t="shared" si="23"/>
        <v>61</v>
      </c>
      <c r="I135" s="29">
        <v>0</v>
      </c>
      <c r="J135" s="15">
        <f aca="true" t="shared" si="26" ref="J135:J198">IF(I135&gt;0,1,0)</f>
        <v>0</v>
      </c>
      <c r="K135" s="15"/>
      <c r="L135" s="15"/>
      <c r="M135" s="19">
        <f aca="true" t="shared" si="27" ref="M135:M198">IF($I135&gt;0,1,0)</f>
        <v>0</v>
      </c>
      <c r="N135" s="19"/>
      <c r="O135" s="19">
        <f aca="true" t="shared" si="28" ref="O135:O198">IF($I135&gt;1,1,0)</f>
        <v>0</v>
      </c>
      <c r="P135" s="19"/>
      <c r="Q135" s="34">
        <f aca="true" t="shared" si="29" ref="Q135:Q198">IF($I135&gt;10,1,0)</f>
        <v>0</v>
      </c>
      <c r="R135" s="34"/>
      <c r="S135" s="34">
        <f aca="true" t="shared" si="30" ref="S135:S198">IF($I135&gt;20,1,0)</f>
        <v>0</v>
      </c>
      <c r="T135" s="34"/>
      <c r="U135" s="34">
        <f aca="true" t="shared" si="31" ref="U135:U198">IF($I135&gt;40,1,0)</f>
        <v>0</v>
      </c>
      <c r="V135" s="34"/>
      <c r="W135" s="34">
        <f aca="true" t="shared" si="32" ref="W135:W198">IF($I135&gt;60,1,0)</f>
        <v>0</v>
      </c>
      <c r="X135" s="34"/>
      <c r="Y135" s="34"/>
      <c r="Z135" s="34"/>
      <c r="AA135" s="22"/>
    </row>
    <row r="136" spans="1:27" ht="12.75">
      <c r="A136" s="31">
        <f aca="true" t="shared" si="33" ref="A136:A199">A135+1</f>
        <v>40310</v>
      </c>
      <c r="B136" s="29">
        <v>28</v>
      </c>
      <c r="C136" s="29">
        <v>8</v>
      </c>
      <c r="D136" s="26">
        <f t="shared" si="24"/>
        <v>18</v>
      </c>
      <c r="E136" s="26">
        <f t="shared" si="25"/>
        <v>20</v>
      </c>
      <c r="F136" s="32">
        <v>98</v>
      </c>
      <c r="G136" s="32">
        <v>40</v>
      </c>
      <c r="H136" s="33">
        <f t="shared" si="23"/>
        <v>69</v>
      </c>
      <c r="I136" s="29">
        <v>0.2</v>
      </c>
      <c r="J136" s="15">
        <f t="shared" si="26"/>
        <v>1</v>
      </c>
      <c r="K136" s="15"/>
      <c r="L136" s="15"/>
      <c r="M136" s="19">
        <f t="shared" si="27"/>
        <v>1</v>
      </c>
      <c r="N136" s="19"/>
      <c r="O136" s="19">
        <f t="shared" si="28"/>
        <v>0</v>
      </c>
      <c r="P136" s="19"/>
      <c r="Q136" s="34">
        <f t="shared" si="29"/>
        <v>0</v>
      </c>
      <c r="R136" s="34"/>
      <c r="S136" s="34">
        <f t="shared" si="30"/>
        <v>0</v>
      </c>
      <c r="T136" s="34"/>
      <c r="U136" s="34">
        <f t="shared" si="31"/>
        <v>0</v>
      </c>
      <c r="V136" s="34"/>
      <c r="W136" s="34">
        <f t="shared" si="32"/>
        <v>0</v>
      </c>
      <c r="X136" s="34"/>
      <c r="Y136" s="34"/>
      <c r="Z136" s="34"/>
      <c r="AA136" s="22"/>
    </row>
    <row r="137" spans="1:27" ht="12.75">
      <c r="A137" s="31">
        <f t="shared" si="33"/>
        <v>40311</v>
      </c>
      <c r="B137" s="29">
        <v>26</v>
      </c>
      <c r="C137" s="29">
        <v>10</v>
      </c>
      <c r="D137" s="26">
        <f t="shared" si="24"/>
        <v>18</v>
      </c>
      <c r="E137" s="26">
        <f t="shared" si="25"/>
        <v>16</v>
      </c>
      <c r="F137" s="32">
        <v>100</v>
      </c>
      <c r="G137" s="32">
        <v>37</v>
      </c>
      <c r="H137" s="33">
        <f t="shared" si="23"/>
        <v>68.5</v>
      </c>
      <c r="I137" s="29">
        <v>0</v>
      </c>
      <c r="J137" s="15">
        <f t="shared" si="26"/>
        <v>0</v>
      </c>
      <c r="K137" s="15"/>
      <c r="L137" s="15"/>
      <c r="M137" s="19">
        <f t="shared" si="27"/>
        <v>0</v>
      </c>
      <c r="N137" s="19"/>
      <c r="O137" s="19">
        <f t="shared" si="28"/>
        <v>0</v>
      </c>
      <c r="P137" s="19"/>
      <c r="Q137" s="34">
        <f t="shared" si="29"/>
        <v>0</v>
      </c>
      <c r="R137" s="34"/>
      <c r="S137" s="34">
        <f t="shared" si="30"/>
        <v>0</v>
      </c>
      <c r="T137" s="34"/>
      <c r="U137" s="34">
        <f t="shared" si="31"/>
        <v>0</v>
      </c>
      <c r="V137" s="34"/>
      <c r="W137" s="34">
        <f t="shared" si="32"/>
        <v>0</v>
      </c>
      <c r="X137" s="34"/>
      <c r="Y137" s="34"/>
      <c r="Z137" s="34"/>
      <c r="AA137" s="22"/>
    </row>
    <row r="138" spans="1:27" ht="12.75">
      <c r="A138" s="31">
        <f t="shared" si="33"/>
        <v>40312</v>
      </c>
      <c r="B138" s="29">
        <v>24</v>
      </c>
      <c r="C138" s="29">
        <v>7.5</v>
      </c>
      <c r="D138" s="26">
        <f t="shared" si="24"/>
        <v>15.75</v>
      </c>
      <c r="E138" s="26">
        <f t="shared" si="25"/>
        <v>16.5</v>
      </c>
      <c r="F138" s="32">
        <v>99</v>
      </c>
      <c r="G138" s="32">
        <v>33</v>
      </c>
      <c r="H138" s="33">
        <f t="shared" si="23"/>
        <v>66</v>
      </c>
      <c r="I138" s="29">
        <v>0</v>
      </c>
      <c r="J138" s="15">
        <f t="shared" si="26"/>
        <v>0</v>
      </c>
      <c r="K138" s="15"/>
      <c r="L138" s="15"/>
      <c r="M138" s="19">
        <f t="shared" si="27"/>
        <v>0</v>
      </c>
      <c r="N138" s="19"/>
      <c r="O138" s="19">
        <f t="shared" si="28"/>
        <v>0</v>
      </c>
      <c r="P138" s="19"/>
      <c r="Q138" s="34">
        <f t="shared" si="29"/>
        <v>0</v>
      </c>
      <c r="R138" s="34"/>
      <c r="S138" s="34">
        <f t="shared" si="30"/>
        <v>0</v>
      </c>
      <c r="T138" s="34"/>
      <c r="U138" s="34">
        <f t="shared" si="31"/>
        <v>0</v>
      </c>
      <c r="V138" s="34"/>
      <c r="W138" s="34">
        <f t="shared" si="32"/>
        <v>0</v>
      </c>
      <c r="X138" s="34"/>
      <c r="Y138" s="34"/>
      <c r="Z138" s="34"/>
      <c r="AA138" s="22"/>
    </row>
    <row r="139" spans="1:27" ht="12.75">
      <c r="A139" s="31">
        <f t="shared" si="33"/>
        <v>40313</v>
      </c>
      <c r="B139" s="29">
        <v>12</v>
      </c>
      <c r="C139" s="29">
        <v>7.5</v>
      </c>
      <c r="D139" s="26">
        <f t="shared" si="24"/>
        <v>9.75</v>
      </c>
      <c r="E139" s="26">
        <f t="shared" si="25"/>
        <v>4.5</v>
      </c>
      <c r="F139" s="32">
        <v>99</v>
      </c>
      <c r="G139" s="32">
        <v>78</v>
      </c>
      <c r="H139" s="33">
        <f t="shared" si="23"/>
        <v>88.5</v>
      </c>
      <c r="I139" s="29">
        <v>14.1</v>
      </c>
      <c r="J139" s="15">
        <f t="shared" si="26"/>
        <v>1</v>
      </c>
      <c r="K139" s="15"/>
      <c r="L139" s="15"/>
      <c r="M139" s="19">
        <f t="shared" si="27"/>
        <v>1</v>
      </c>
      <c r="N139" s="19"/>
      <c r="O139" s="19">
        <f t="shared" si="28"/>
        <v>1</v>
      </c>
      <c r="P139" s="19"/>
      <c r="Q139" s="34">
        <f t="shared" si="29"/>
        <v>1</v>
      </c>
      <c r="R139" s="34"/>
      <c r="S139" s="34">
        <f t="shared" si="30"/>
        <v>0</v>
      </c>
      <c r="T139" s="34"/>
      <c r="U139" s="34">
        <f t="shared" si="31"/>
        <v>0</v>
      </c>
      <c r="V139" s="34"/>
      <c r="W139" s="34">
        <f t="shared" si="32"/>
        <v>0</v>
      </c>
      <c r="X139" s="34"/>
      <c r="Y139" s="34"/>
      <c r="Z139" s="34"/>
      <c r="AA139" s="22"/>
    </row>
    <row r="140" spans="1:27" ht="12.75">
      <c r="A140" s="31">
        <f t="shared" si="33"/>
        <v>40314</v>
      </c>
      <c r="B140" s="29">
        <v>13.5</v>
      </c>
      <c r="C140" s="29">
        <v>6.5</v>
      </c>
      <c r="D140" s="26">
        <f t="shared" si="24"/>
        <v>10</v>
      </c>
      <c r="E140" s="26">
        <f t="shared" si="25"/>
        <v>7</v>
      </c>
      <c r="F140" s="32">
        <v>96</v>
      </c>
      <c r="G140" s="32">
        <v>62</v>
      </c>
      <c r="H140" s="33">
        <f t="shared" si="23"/>
        <v>79</v>
      </c>
      <c r="I140" s="29">
        <v>3.6</v>
      </c>
      <c r="J140" s="15">
        <f t="shared" si="26"/>
        <v>1</v>
      </c>
      <c r="K140" s="15"/>
      <c r="L140" s="15"/>
      <c r="M140" s="19">
        <f t="shared" si="27"/>
        <v>1</v>
      </c>
      <c r="N140" s="19"/>
      <c r="O140" s="19">
        <f t="shared" si="28"/>
        <v>1</v>
      </c>
      <c r="P140" s="19"/>
      <c r="Q140" s="34">
        <f t="shared" si="29"/>
        <v>0</v>
      </c>
      <c r="R140" s="34"/>
      <c r="S140" s="34">
        <f t="shared" si="30"/>
        <v>0</v>
      </c>
      <c r="T140" s="34"/>
      <c r="U140" s="34">
        <f t="shared" si="31"/>
        <v>0</v>
      </c>
      <c r="V140" s="34"/>
      <c r="W140" s="34">
        <f t="shared" si="32"/>
        <v>0</v>
      </c>
      <c r="X140" s="34"/>
      <c r="Y140" s="34"/>
      <c r="Z140" s="34"/>
      <c r="AA140" s="22"/>
    </row>
    <row r="141" spans="1:27" ht="12.75">
      <c r="A141" s="31">
        <f t="shared" si="33"/>
        <v>40315</v>
      </c>
      <c r="B141" s="29">
        <v>12</v>
      </c>
      <c r="C141" s="29">
        <v>7</v>
      </c>
      <c r="D141" s="26">
        <f t="shared" si="24"/>
        <v>9.5</v>
      </c>
      <c r="E141" s="26">
        <f t="shared" si="25"/>
        <v>5</v>
      </c>
      <c r="F141" s="32">
        <v>100</v>
      </c>
      <c r="G141" s="32">
        <v>60</v>
      </c>
      <c r="H141" s="33">
        <f t="shared" si="23"/>
        <v>80</v>
      </c>
      <c r="I141" s="29">
        <v>3.4</v>
      </c>
      <c r="J141" s="15">
        <f t="shared" si="26"/>
        <v>1</v>
      </c>
      <c r="K141" s="15"/>
      <c r="L141" s="15"/>
      <c r="M141" s="19">
        <f t="shared" si="27"/>
        <v>1</v>
      </c>
      <c r="N141" s="19"/>
      <c r="O141" s="19">
        <f t="shared" si="28"/>
        <v>1</v>
      </c>
      <c r="P141" s="19"/>
      <c r="Q141" s="34">
        <f t="shared" si="29"/>
        <v>0</v>
      </c>
      <c r="R141" s="34"/>
      <c r="S141" s="34">
        <f t="shared" si="30"/>
        <v>0</v>
      </c>
      <c r="T141" s="34"/>
      <c r="U141" s="34">
        <f t="shared" si="31"/>
        <v>0</v>
      </c>
      <c r="V141" s="34"/>
      <c r="W141" s="34">
        <f t="shared" si="32"/>
        <v>0</v>
      </c>
      <c r="X141" s="34"/>
      <c r="Y141" s="34"/>
      <c r="Z141" s="34"/>
      <c r="AA141" s="22"/>
    </row>
    <row r="142" spans="1:27" ht="12.75">
      <c r="A142" s="31">
        <f t="shared" si="33"/>
        <v>40316</v>
      </c>
      <c r="B142" s="29">
        <v>18</v>
      </c>
      <c r="C142" s="29">
        <v>6</v>
      </c>
      <c r="D142" s="26">
        <f t="shared" si="24"/>
        <v>12</v>
      </c>
      <c r="E142" s="26">
        <f t="shared" si="25"/>
        <v>12</v>
      </c>
      <c r="F142" s="32">
        <v>100</v>
      </c>
      <c r="G142" s="32">
        <v>29</v>
      </c>
      <c r="H142" s="33">
        <f t="shared" si="23"/>
        <v>64.5</v>
      </c>
      <c r="I142" s="29">
        <v>0.2</v>
      </c>
      <c r="J142" s="15">
        <f t="shared" si="26"/>
        <v>1</v>
      </c>
      <c r="K142" s="15"/>
      <c r="L142" s="15"/>
      <c r="M142" s="19">
        <f t="shared" si="27"/>
        <v>1</v>
      </c>
      <c r="N142" s="19"/>
      <c r="O142" s="19">
        <f t="shared" si="28"/>
        <v>0</v>
      </c>
      <c r="P142" s="19"/>
      <c r="Q142" s="34">
        <f t="shared" si="29"/>
        <v>0</v>
      </c>
      <c r="R142" s="34"/>
      <c r="S142" s="34">
        <f t="shared" si="30"/>
        <v>0</v>
      </c>
      <c r="T142" s="34"/>
      <c r="U142" s="34">
        <f t="shared" si="31"/>
        <v>0</v>
      </c>
      <c r="V142" s="34"/>
      <c r="W142" s="34">
        <f t="shared" si="32"/>
        <v>0</v>
      </c>
      <c r="X142" s="34"/>
      <c r="Y142" s="34"/>
      <c r="Z142" s="34"/>
      <c r="AA142" s="22"/>
    </row>
    <row r="143" spans="1:27" ht="12.75">
      <c r="A143" s="31">
        <f t="shared" si="33"/>
        <v>40317</v>
      </c>
      <c r="B143" s="29">
        <v>15.5</v>
      </c>
      <c r="C143" s="29">
        <v>6</v>
      </c>
      <c r="D143" s="26">
        <f t="shared" si="24"/>
        <v>10.75</v>
      </c>
      <c r="E143" s="26">
        <f t="shared" si="25"/>
        <v>9.5</v>
      </c>
      <c r="F143" s="32">
        <v>100</v>
      </c>
      <c r="G143" s="32">
        <v>52</v>
      </c>
      <c r="H143" s="33">
        <f t="shared" si="23"/>
        <v>76</v>
      </c>
      <c r="I143" s="29">
        <v>11.2</v>
      </c>
      <c r="J143" s="15">
        <f t="shared" si="26"/>
        <v>1</v>
      </c>
      <c r="K143" s="15"/>
      <c r="L143" s="15"/>
      <c r="M143" s="19">
        <f t="shared" si="27"/>
        <v>1</v>
      </c>
      <c r="N143" s="19"/>
      <c r="O143" s="19">
        <f t="shared" si="28"/>
        <v>1</v>
      </c>
      <c r="P143" s="19"/>
      <c r="Q143" s="34">
        <f t="shared" si="29"/>
        <v>1</v>
      </c>
      <c r="R143" s="34"/>
      <c r="S143" s="34">
        <f t="shared" si="30"/>
        <v>0</v>
      </c>
      <c r="T143" s="34"/>
      <c r="U143" s="34">
        <f t="shared" si="31"/>
        <v>0</v>
      </c>
      <c r="V143" s="34"/>
      <c r="W143" s="34">
        <f t="shared" si="32"/>
        <v>0</v>
      </c>
      <c r="X143" s="34"/>
      <c r="Y143" s="34"/>
      <c r="Z143" s="34"/>
      <c r="AA143" s="22"/>
    </row>
    <row r="144" spans="1:27" ht="12.75">
      <c r="A144" s="31">
        <f t="shared" si="33"/>
        <v>40318</v>
      </c>
      <c r="B144" s="29">
        <v>13.5</v>
      </c>
      <c r="C144" s="29">
        <v>7</v>
      </c>
      <c r="D144" s="26">
        <f t="shared" si="24"/>
        <v>10.25</v>
      </c>
      <c r="E144" s="26">
        <f t="shared" si="25"/>
        <v>6.5</v>
      </c>
      <c r="F144" s="32">
        <v>100</v>
      </c>
      <c r="G144" s="32">
        <v>68</v>
      </c>
      <c r="H144" s="33">
        <f t="shared" si="23"/>
        <v>84</v>
      </c>
      <c r="I144" s="29">
        <v>3</v>
      </c>
      <c r="J144" s="15">
        <f t="shared" si="26"/>
        <v>1</v>
      </c>
      <c r="K144" s="15"/>
      <c r="L144" s="15"/>
      <c r="M144" s="19">
        <f t="shared" si="27"/>
        <v>1</v>
      </c>
      <c r="N144" s="19"/>
      <c r="O144" s="19">
        <f t="shared" si="28"/>
        <v>1</v>
      </c>
      <c r="P144" s="19"/>
      <c r="Q144" s="34">
        <f t="shared" si="29"/>
        <v>0</v>
      </c>
      <c r="R144" s="34"/>
      <c r="S144" s="34">
        <f t="shared" si="30"/>
        <v>0</v>
      </c>
      <c r="T144" s="34"/>
      <c r="U144" s="34">
        <f t="shared" si="31"/>
        <v>0</v>
      </c>
      <c r="V144" s="34"/>
      <c r="W144" s="34">
        <f t="shared" si="32"/>
        <v>0</v>
      </c>
      <c r="X144" s="34"/>
      <c r="Y144" s="34"/>
      <c r="Z144" s="34"/>
      <c r="AA144" s="22"/>
    </row>
    <row r="145" spans="1:27" ht="12.75">
      <c r="A145" s="31">
        <f t="shared" si="33"/>
        <v>40319</v>
      </c>
      <c r="B145" s="29">
        <v>20</v>
      </c>
      <c r="C145" s="29">
        <v>6.5</v>
      </c>
      <c r="D145" s="26">
        <f t="shared" si="24"/>
        <v>13.25</v>
      </c>
      <c r="E145" s="26">
        <f t="shared" si="25"/>
        <v>13.5</v>
      </c>
      <c r="F145" s="32">
        <v>98</v>
      </c>
      <c r="G145" s="32">
        <v>44</v>
      </c>
      <c r="H145" s="33">
        <f t="shared" si="23"/>
        <v>71</v>
      </c>
      <c r="I145" s="29">
        <v>0.2</v>
      </c>
      <c r="J145" s="15">
        <f t="shared" si="26"/>
        <v>1</v>
      </c>
      <c r="K145" s="15"/>
      <c r="L145" s="15"/>
      <c r="M145" s="19">
        <f t="shared" si="27"/>
        <v>1</v>
      </c>
      <c r="N145" s="19"/>
      <c r="O145" s="19">
        <f t="shared" si="28"/>
        <v>0</v>
      </c>
      <c r="P145" s="19"/>
      <c r="Q145" s="34">
        <f t="shared" si="29"/>
        <v>0</v>
      </c>
      <c r="R145" s="34"/>
      <c r="S145" s="34">
        <f t="shared" si="30"/>
        <v>0</v>
      </c>
      <c r="T145" s="34"/>
      <c r="U145" s="34">
        <f t="shared" si="31"/>
        <v>0</v>
      </c>
      <c r="V145" s="34"/>
      <c r="W145" s="34">
        <f t="shared" si="32"/>
        <v>0</v>
      </c>
      <c r="X145" s="34"/>
      <c r="Y145" s="34"/>
      <c r="Z145" s="34"/>
      <c r="AA145" s="22"/>
    </row>
    <row r="146" spans="1:27" ht="12.75">
      <c r="A146" s="31">
        <f t="shared" si="33"/>
        <v>40320</v>
      </c>
      <c r="B146" s="29">
        <v>17</v>
      </c>
      <c r="C146" s="29">
        <v>7.5</v>
      </c>
      <c r="D146" s="26">
        <f t="shared" si="24"/>
        <v>12.25</v>
      </c>
      <c r="E146" s="26">
        <f t="shared" si="25"/>
        <v>9.5</v>
      </c>
      <c r="F146" s="32">
        <v>100</v>
      </c>
      <c r="G146" s="32">
        <v>57</v>
      </c>
      <c r="H146" s="33">
        <f t="shared" si="23"/>
        <v>78.5</v>
      </c>
      <c r="I146" s="29">
        <v>0</v>
      </c>
      <c r="J146" s="15">
        <f t="shared" si="26"/>
        <v>0</v>
      </c>
      <c r="K146" s="15"/>
      <c r="L146" s="15"/>
      <c r="M146" s="19">
        <f t="shared" si="27"/>
        <v>0</v>
      </c>
      <c r="N146" s="19"/>
      <c r="O146" s="19">
        <f t="shared" si="28"/>
        <v>0</v>
      </c>
      <c r="P146" s="19"/>
      <c r="Q146" s="34">
        <f t="shared" si="29"/>
        <v>0</v>
      </c>
      <c r="R146" s="34"/>
      <c r="S146" s="34">
        <f t="shared" si="30"/>
        <v>0</v>
      </c>
      <c r="T146" s="34"/>
      <c r="U146" s="34">
        <f t="shared" si="31"/>
        <v>0</v>
      </c>
      <c r="V146" s="34"/>
      <c r="W146" s="34">
        <f t="shared" si="32"/>
        <v>0</v>
      </c>
      <c r="X146" s="34"/>
      <c r="Y146" s="34"/>
      <c r="Z146" s="34"/>
      <c r="AA146" s="22"/>
    </row>
    <row r="147" spans="1:27" ht="12.75">
      <c r="A147" s="31">
        <f t="shared" si="33"/>
        <v>40321</v>
      </c>
      <c r="B147" s="29">
        <v>25</v>
      </c>
      <c r="C147" s="29">
        <v>8</v>
      </c>
      <c r="D147" s="26">
        <f t="shared" si="24"/>
        <v>16.5</v>
      </c>
      <c r="E147" s="26">
        <f t="shared" si="25"/>
        <v>17</v>
      </c>
      <c r="F147" s="32">
        <v>97</v>
      </c>
      <c r="G147" s="32">
        <v>44</v>
      </c>
      <c r="H147" s="33">
        <f t="shared" si="23"/>
        <v>70.5</v>
      </c>
      <c r="I147" s="29">
        <v>0</v>
      </c>
      <c r="J147" s="15">
        <f t="shared" si="26"/>
        <v>0</v>
      </c>
      <c r="K147" s="15"/>
      <c r="L147" s="15"/>
      <c r="M147" s="19">
        <f t="shared" si="27"/>
        <v>0</v>
      </c>
      <c r="N147" s="19"/>
      <c r="O147" s="19">
        <f t="shared" si="28"/>
        <v>0</v>
      </c>
      <c r="P147" s="19"/>
      <c r="Q147" s="34">
        <f t="shared" si="29"/>
        <v>0</v>
      </c>
      <c r="R147" s="34"/>
      <c r="S147" s="34">
        <f t="shared" si="30"/>
        <v>0</v>
      </c>
      <c r="T147" s="34"/>
      <c r="U147" s="34">
        <f t="shared" si="31"/>
        <v>0</v>
      </c>
      <c r="V147" s="34"/>
      <c r="W147" s="34">
        <f t="shared" si="32"/>
        <v>0</v>
      </c>
      <c r="X147" s="34"/>
      <c r="Y147" s="34"/>
      <c r="Z147" s="34"/>
      <c r="AA147" s="22"/>
    </row>
    <row r="148" spans="1:27" ht="12.75">
      <c r="A148" s="31">
        <f t="shared" si="33"/>
        <v>40322</v>
      </c>
      <c r="B148" s="29">
        <v>21</v>
      </c>
      <c r="C148" s="29">
        <v>9</v>
      </c>
      <c r="D148" s="26">
        <f t="shared" si="24"/>
        <v>15</v>
      </c>
      <c r="E148" s="26">
        <f t="shared" si="25"/>
        <v>12</v>
      </c>
      <c r="F148" s="32">
        <v>100</v>
      </c>
      <c r="G148" s="32">
        <v>43</v>
      </c>
      <c r="H148" s="33">
        <f t="shared" si="23"/>
        <v>71.5</v>
      </c>
      <c r="I148" s="29">
        <v>0</v>
      </c>
      <c r="J148" s="15">
        <f t="shared" si="26"/>
        <v>0</v>
      </c>
      <c r="K148" s="15"/>
      <c r="L148" s="15"/>
      <c r="M148" s="19">
        <f t="shared" si="27"/>
        <v>0</v>
      </c>
      <c r="N148" s="19"/>
      <c r="O148" s="19">
        <f t="shared" si="28"/>
        <v>0</v>
      </c>
      <c r="P148" s="19"/>
      <c r="Q148" s="34">
        <f t="shared" si="29"/>
        <v>0</v>
      </c>
      <c r="R148" s="34"/>
      <c r="S148" s="34">
        <f t="shared" si="30"/>
        <v>0</v>
      </c>
      <c r="T148" s="34"/>
      <c r="U148" s="34">
        <f t="shared" si="31"/>
        <v>0</v>
      </c>
      <c r="V148" s="34"/>
      <c r="W148" s="34">
        <f t="shared" si="32"/>
        <v>0</v>
      </c>
      <c r="X148" s="34"/>
      <c r="Y148" s="34"/>
      <c r="Z148" s="34"/>
      <c r="AA148" s="22"/>
    </row>
    <row r="149" spans="1:27" ht="12.75">
      <c r="A149" s="31">
        <f t="shared" si="33"/>
        <v>40323</v>
      </c>
      <c r="B149" s="29">
        <v>30</v>
      </c>
      <c r="C149" s="29">
        <v>8.5</v>
      </c>
      <c r="D149" s="26">
        <f t="shared" si="24"/>
        <v>19.25</v>
      </c>
      <c r="E149" s="26">
        <f t="shared" si="25"/>
        <v>21.5</v>
      </c>
      <c r="F149" s="32">
        <v>100</v>
      </c>
      <c r="G149" s="32">
        <v>35</v>
      </c>
      <c r="H149" s="33">
        <f t="shared" si="23"/>
        <v>67.5</v>
      </c>
      <c r="I149" s="29">
        <v>0</v>
      </c>
      <c r="J149" s="15">
        <f t="shared" si="26"/>
        <v>0</v>
      </c>
      <c r="K149" s="15"/>
      <c r="L149" s="15"/>
      <c r="M149" s="19">
        <f t="shared" si="27"/>
        <v>0</v>
      </c>
      <c r="N149" s="19"/>
      <c r="O149" s="19">
        <f t="shared" si="28"/>
        <v>0</v>
      </c>
      <c r="P149" s="19"/>
      <c r="Q149" s="34">
        <f t="shared" si="29"/>
        <v>0</v>
      </c>
      <c r="R149" s="34"/>
      <c r="S149" s="34">
        <f t="shared" si="30"/>
        <v>0</v>
      </c>
      <c r="T149" s="34"/>
      <c r="U149" s="34">
        <f t="shared" si="31"/>
        <v>0</v>
      </c>
      <c r="V149" s="34"/>
      <c r="W149" s="34">
        <f t="shared" si="32"/>
        <v>0</v>
      </c>
      <c r="X149" s="34"/>
      <c r="Y149" s="34"/>
      <c r="Z149" s="34"/>
      <c r="AA149" s="22"/>
    </row>
    <row r="150" spans="1:27" ht="12.75">
      <c r="A150" s="31">
        <f t="shared" si="33"/>
        <v>40324</v>
      </c>
      <c r="B150" s="29">
        <v>31</v>
      </c>
      <c r="C150" s="29">
        <v>10</v>
      </c>
      <c r="D150" s="26">
        <f t="shared" si="24"/>
        <v>20.5</v>
      </c>
      <c r="E150" s="26">
        <f t="shared" si="25"/>
        <v>21</v>
      </c>
      <c r="F150" s="32">
        <v>100</v>
      </c>
      <c r="G150" s="32">
        <v>35</v>
      </c>
      <c r="H150" s="33">
        <f t="shared" si="23"/>
        <v>67.5</v>
      </c>
      <c r="I150" s="29">
        <v>0.2</v>
      </c>
      <c r="J150" s="15">
        <f t="shared" si="26"/>
        <v>1</v>
      </c>
      <c r="K150" s="15"/>
      <c r="L150" s="15"/>
      <c r="M150" s="19">
        <f t="shared" si="27"/>
        <v>1</v>
      </c>
      <c r="N150" s="19"/>
      <c r="O150" s="19">
        <f t="shared" si="28"/>
        <v>0</v>
      </c>
      <c r="P150" s="19"/>
      <c r="Q150" s="34">
        <f t="shared" si="29"/>
        <v>0</v>
      </c>
      <c r="R150" s="34"/>
      <c r="S150" s="34">
        <f t="shared" si="30"/>
        <v>0</v>
      </c>
      <c r="T150" s="34"/>
      <c r="U150" s="34">
        <f t="shared" si="31"/>
        <v>0</v>
      </c>
      <c r="V150" s="34"/>
      <c r="W150" s="34">
        <f t="shared" si="32"/>
        <v>0</v>
      </c>
      <c r="X150" s="34"/>
      <c r="Y150" s="34"/>
      <c r="Z150" s="34"/>
      <c r="AA150" s="22"/>
    </row>
    <row r="151" spans="1:27" ht="12.75">
      <c r="A151" s="31">
        <f t="shared" si="33"/>
        <v>40325</v>
      </c>
      <c r="B151" s="29">
        <v>25</v>
      </c>
      <c r="C151" s="29">
        <v>11</v>
      </c>
      <c r="D151" s="26">
        <f t="shared" si="24"/>
        <v>18</v>
      </c>
      <c r="E151" s="26">
        <f t="shared" si="25"/>
        <v>14</v>
      </c>
      <c r="F151" s="32">
        <v>80</v>
      </c>
      <c r="G151" s="32">
        <v>40</v>
      </c>
      <c r="H151" s="33">
        <f t="shared" si="23"/>
        <v>60</v>
      </c>
      <c r="I151" s="29">
        <v>0</v>
      </c>
      <c r="J151" s="15">
        <f t="shared" si="26"/>
        <v>0</v>
      </c>
      <c r="K151" s="15"/>
      <c r="L151" s="15"/>
      <c r="M151" s="19">
        <f t="shared" si="27"/>
        <v>0</v>
      </c>
      <c r="N151" s="19"/>
      <c r="O151" s="19">
        <f t="shared" si="28"/>
        <v>0</v>
      </c>
      <c r="P151" s="19"/>
      <c r="Q151" s="34">
        <f t="shared" si="29"/>
        <v>0</v>
      </c>
      <c r="R151" s="34"/>
      <c r="S151" s="34">
        <f t="shared" si="30"/>
        <v>0</v>
      </c>
      <c r="T151" s="34"/>
      <c r="U151" s="34">
        <f t="shared" si="31"/>
        <v>0</v>
      </c>
      <c r="V151" s="34"/>
      <c r="W151" s="34">
        <f t="shared" si="32"/>
        <v>0</v>
      </c>
      <c r="X151" s="34"/>
      <c r="Y151" s="34"/>
      <c r="Z151" s="34"/>
      <c r="AA151" s="22"/>
    </row>
    <row r="152" spans="1:27" ht="12.75">
      <c r="A152" s="31">
        <f t="shared" si="33"/>
        <v>40326</v>
      </c>
      <c r="B152" s="29">
        <v>31</v>
      </c>
      <c r="C152" s="29">
        <v>13</v>
      </c>
      <c r="D152" s="26">
        <f t="shared" si="24"/>
        <v>22</v>
      </c>
      <c r="E152" s="26">
        <f t="shared" si="25"/>
        <v>18</v>
      </c>
      <c r="F152" s="32">
        <v>86</v>
      </c>
      <c r="G152" s="32">
        <v>37</v>
      </c>
      <c r="H152" s="33">
        <f t="shared" si="23"/>
        <v>61.5</v>
      </c>
      <c r="I152" s="29">
        <v>0.2</v>
      </c>
      <c r="J152" s="15">
        <f t="shared" si="26"/>
        <v>1</v>
      </c>
      <c r="K152" s="15"/>
      <c r="L152" s="15"/>
      <c r="M152" s="19">
        <f t="shared" si="27"/>
        <v>1</v>
      </c>
      <c r="N152" s="19"/>
      <c r="O152" s="19">
        <f t="shared" si="28"/>
        <v>0</v>
      </c>
      <c r="P152" s="19"/>
      <c r="Q152" s="34">
        <f t="shared" si="29"/>
        <v>0</v>
      </c>
      <c r="R152" s="34"/>
      <c r="S152" s="34">
        <f t="shared" si="30"/>
        <v>0</v>
      </c>
      <c r="T152" s="34"/>
      <c r="U152" s="34">
        <f t="shared" si="31"/>
        <v>0</v>
      </c>
      <c r="V152" s="34"/>
      <c r="W152" s="34">
        <f t="shared" si="32"/>
        <v>0</v>
      </c>
      <c r="X152" s="34"/>
      <c r="Y152" s="34"/>
      <c r="Z152" s="34"/>
      <c r="AA152" s="22"/>
    </row>
    <row r="153" spans="1:27" ht="12.75">
      <c r="A153" s="31">
        <f t="shared" si="33"/>
        <v>40327</v>
      </c>
      <c r="B153" s="29">
        <v>22</v>
      </c>
      <c r="C153" s="29">
        <v>11</v>
      </c>
      <c r="D153" s="26">
        <f t="shared" si="24"/>
        <v>16.5</v>
      </c>
      <c r="E153" s="26">
        <f t="shared" si="25"/>
        <v>11</v>
      </c>
      <c r="F153" s="32">
        <v>100</v>
      </c>
      <c r="G153" s="32">
        <v>60</v>
      </c>
      <c r="H153" s="33">
        <f t="shared" si="23"/>
        <v>80</v>
      </c>
      <c r="I153" s="29">
        <v>0.5</v>
      </c>
      <c r="J153" s="15">
        <f t="shared" si="26"/>
        <v>1</v>
      </c>
      <c r="K153" s="15"/>
      <c r="L153" s="15"/>
      <c r="M153" s="19">
        <f t="shared" si="27"/>
        <v>1</v>
      </c>
      <c r="N153" s="19"/>
      <c r="O153" s="19">
        <f t="shared" si="28"/>
        <v>0</v>
      </c>
      <c r="P153" s="19"/>
      <c r="Q153" s="34">
        <f t="shared" si="29"/>
        <v>0</v>
      </c>
      <c r="R153" s="34"/>
      <c r="S153" s="34">
        <f t="shared" si="30"/>
        <v>0</v>
      </c>
      <c r="T153" s="34"/>
      <c r="U153" s="34">
        <f t="shared" si="31"/>
        <v>0</v>
      </c>
      <c r="V153" s="34"/>
      <c r="W153" s="34">
        <f t="shared" si="32"/>
        <v>0</v>
      </c>
      <c r="X153" s="34"/>
      <c r="Y153" s="34"/>
      <c r="Z153" s="34"/>
      <c r="AA153" s="22"/>
    </row>
    <row r="154" spans="1:27" ht="12.75">
      <c r="A154" s="31">
        <f t="shared" si="33"/>
        <v>40328</v>
      </c>
      <c r="B154" s="29">
        <v>28</v>
      </c>
      <c r="C154" s="29">
        <v>12</v>
      </c>
      <c r="D154" s="26">
        <f t="shared" si="24"/>
        <v>20</v>
      </c>
      <c r="E154" s="26">
        <f t="shared" si="25"/>
        <v>16</v>
      </c>
      <c r="F154" s="32">
        <v>100</v>
      </c>
      <c r="G154" s="32">
        <v>40</v>
      </c>
      <c r="H154" s="33">
        <f t="shared" si="23"/>
        <v>70</v>
      </c>
      <c r="I154" s="29">
        <v>0.2</v>
      </c>
      <c r="J154" s="15">
        <f t="shared" si="26"/>
        <v>1</v>
      </c>
      <c r="K154" s="15"/>
      <c r="L154" s="15"/>
      <c r="M154" s="19">
        <f t="shared" si="27"/>
        <v>1</v>
      </c>
      <c r="N154" s="19"/>
      <c r="O154" s="19">
        <f t="shared" si="28"/>
        <v>0</v>
      </c>
      <c r="P154" s="19"/>
      <c r="Q154" s="34">
        <f t="shared" si="29"/>
        <v>0</v>
      </c>
      <c r="R154" s="34"/>
      <c r="S154" s="34">
        <f t="shared" si="30"/>
        <v>0</v>
      </c>
      <c r="T154" s="34"/>
      <c r="U154" s="34">
        <f t="shared" si="31"/>
        <v>0</v>
      </c>
      <c r="V154" s="34"/>
      <c r="W154" s="34">
        <f t="shared" si="32"/>
        <v>0</v>
      </c>
      <c r="X154" s="34"/>
      <c r="Y154" s="34"/>
      <c r="Z154" s="34"/>
      <c r="AA154" s="22"/>
    </row>
    <row r="155" spans="1:27" ht="12.75">
      <c r="A155" s="31">
        <f t="shared" si="33"/>
        <v>40329</v>
      </c>
      <c r="B155" s="29">
        <v>25</v>
      </c>
      <c r="C155" s="29">
        <v>9</v>
      </c>
      <c r="D155" s="26">
        <f t="shared" si="24"/>
        <v>17</v>
      </c>
      <c r="E155" s="26">
        <f t="shared" si="25"/>
        <v>16</v>
      </c>
      <c r="F155" s="32">
        <v>100</v>
      </c>
      <c r="G155" s="32">
        <v>61</v>
      </c>
      <c r="H155" s="33">
        <f t="shared" si="23"/>
        <v>80.5</v>
      </c>
      <c r="I155" s="29">
        <v>3.3</v>
      </c>
      <c r="J155" s="15">
        <f t="shared" si="26"/>
        <v>1</v>
      </c>
      <c r="K155" s="15"/>
      <c r="L155" s="15"/>
      <c r="M155" s="19">
        <f t="shared" si="27"/>
        <v>1</v>
      </c>
      <c r="N155" s="19">
        <f>SUM(M125:M155)</f>
        <v>16</v>
      </c>
      <c r="O155" s="19">
        <f t="shared" si="28"/>
        <v>1</v>
      </c>
      <c r="P155" s="19">
        <f>SUM(O125:O155)</f>
        <v>8</v>
      </c>
      <c r="Q155" s="34">
        <f t="shared" si="29"/>
        <v>0</v>
      </c>
      <c r="R155" s="34">
        <f>SUM(Q125:Q155)</f>
        <v>2</v>
      </c>
      <c r="S155" s="34">
        <f t="shared" si="30"/>
        <v>0</v>
      </c>
      <c r="T155" s="34">
        <f>SUM(S125:S155)</f>
        <v>0</v>
      </c>
      <c r="U155" s="34">
        <f t="shared" si="31"/>
        <v>0</v>
      </c>
      <c r="V155" s="34">
        <f>SUM(U125:U155)</f>
        <v>0</v>
      </c>
      <c r="W155" s="34">
        <f t="shared" si="32"/>
        <v>0</v>
      </c>
      <c r="X155" s="34">
        <f>SUM(W125:W155)</f>
        <v>0</v>
      </c>
      <c r="Y155" s="34"/>
      <c r="Z155" s="34"/>
      <c r="AA155" s="22"/>
    </row>
    <row r="156" spans="1:27" ht="12.75">
      <c r="A156" s="31">
        <f t="shared" si="33"/>
        <v>40330</v>
      </c>
      <c r="B156" s="29">
        <v>30</v>
      </c>
      <c r="C156" s="29">
        <v>6</v>
      </c>
      <c r="D156" s="26">
        <f t="shared" si="24"/>
        <v>18</v>
      </c>
      <c r="E156" s="26">
        <f t="shared" si="25"/>
        <v>24</v>
      </c>
      <c r="F156" s="32">
        <v>100</v>
      </c>
      <c r="G156" s="32">
        <v>22</v>
      </c>
      <c r="H156" s="33">
        <f t="shared" si="23"/>
        <v>61</v>
      </c>
      <c r="I156" s="29">
        <v>0</v>
      </c>
      <c r="J156" s="15">
        <f t="shared" si="26"/>
        <v>0</v>
      </c>
      <c r="K156" s="15"/>
      <c r="L156" s="15"/>
      <c r="M156" s="19">
        <f t="shared" si="27"/>
        <v>0</v>
      </c>
      <c r="N156" s="19"/>
      <c r="O156" s="19">
        <f t="shared" si="28"/>
        <v>0</v>
      </c>
      <c r="P156" s="19"/>
      <c r="Q156" s="34">
        <f t="shared" si="29"/>
        <v>0</v>
      </c>
      <c r="R156" s="34"/>
      <c r="S156" s="34">
        <f t="shared" si="30"/>
        <v>0</v>
      </c>
      <c r="T156" s="34"/>
      <c r="U156" s="34">
        <f t="shared" si="31"/>
        <v>0</v>
      </c>
      <c r="V156" s="34"/>
      <c r="W156" s="34">
        <f t="shared" si="32"/>
        <v>0</v>
      </c>
      <c r="X156" s="34"/>
      <c r="Y156" s="34"/>
      <c r="Z156" s="34"/>
      <c r="AA156" s="22"/>
    </row>
    <row r="157" spans="1:27" ht="12.75">
      <c r="A157" s="31">
        <f t="shared" si="33"/>
        <v>40331</v>
      </c>
      <c r="B157" s="29">
        <v>29</v>
      </c>
      <c r="C157" s="29">
        <v>8</v>
      </c>
      <c r="D157" s="26">
        <f t="shared" si="24"/>
        <v>18.5</v>
      </c>
      <c r="E157" s="26">
        <f t="shared" si="25"/>
        <v>21</v>
      </c>
      <c r="F157" s="32">
        <v>98</v>
      </c>
      <c r="G157" s="32">
        <v>42</v>
      </c>
      <c r="H157" s="33">
        <f t="shared" si="23"/>
        <v>70</v>
      </c>
      <c r="I157" s="29">
        <v>0.2</v>
      </c>
      <c r="J157" s="15">
        <f t="shared" si="26"/>
        <v>1</v>
      </c>
      <c r="K157" s="15"/>
      <c r="L157" s="15"/>
      <c r="M157" s="19">
        <f t="shared" si="27"/>
        <v>1</v>
      </c>
      <c r="N157" s="19"/>
      <c r="O157" s="19">
        <f t="shared" si="28"/>
        <v>0</v>
      </c>
      <c r="P157" s="19"/>
      <c r="Q157" s="34">
        <f t="shared" si="29"/>
        <v>0</v>
      </c>
      <c r="R157" s="34"/>
      <c r="S157" s="34">
        <f t="shared" si="30"/>
        <v>0</v>
      </c>
      <c r="T157" s="34"/>
      <c r="U157" s="34">
        <f t="shared" si="31"/>
        <v>0</v>
      </c>
      <c r="V157" s="34"/>
      <c r="W157" s="34">
        <f t="shared" si="32"/>
        <v>0</v>
      </c>
      <c r="X157" s="34"/>
      <c r="Y157" s="34"/>
      <c r="Z157" s="34"/>
      <c r="AA157" s="22"/>
    </row>
    <row r="158" spans="1:27" ht="12.75">
      <c r="A158" s="31">
        <f t="shared" si="33"/>
        <v>40332</v>
      </c>
      <c r="B158" s="29">
        <v>18</v>
      </c>
      <c r="C158" s="29">
        <v>7</v>
      </c>
      <c r="D158" s="26">
        <f t="shared" si="24"/>
        <v>12.5</v>
      </c>
      <c r="E158" s="26">
        <f t="shared" si="25"/>
        <v>11</v>
      </c>
      <c r="F158" s="32">
        <v>100</v>
      </c>
      <c r="G158" s="32">
        <v>61</v>
      </c>
      <c r="H158" s="33">
        <f t="shared" si="23"/>
        <v>80.5</v>
      </c>
      <c r="I158" s="29">
        <v>11.4</v>
      </c>
      <c r="J158" s="15">
        <f t="shared" si="26"/>
        <v>1</v>
      </c>
      <c r="K158" s="15"/>
      <c r="L158" s="15"/>
      <c r="M158" s="19">
        <f t="shared" si="27"/>
        <v>1</v>
      </c>
      <c r="N158" s="19"/>
      <c r="O158" s="19">
        <f t="shared" si="28"/>
        <v>1</v>
      </c>
      <c r="P158" s="19"/>
      <c r="Q158" s="34">
        <f t="shared" si="29"/>
        <v>1</v>
      </c>
      <c r="R158" s="34"/>
      <c r="S158" s="34">
        <f t="shared" si="30"/>
        <v>0</v>
      </c>
      <c r="T158" s="34"/>
      <c r="U158" s="34">
        <f t="shared" si="31"/>
        <v>0</v>
      </c>
      <c r="V158" s="34"/>
      <c r="W158" s="34">
        <f t="shared" si="32"/>
        <v>0</v>
      </c>
      <c r="X158" s="34"/>
      <c r="Y158" s="34"/>
      <c r="Z158" s="34"/>
      <c r="AA158" s="22"/>
    </row>
    <row r="159" spans="1:27" ht="12.75">
      <c r="A159" s="31">
        <f t="shared" si="33"/>
        <v>40333</v>
      </c>
      <c r="B159" s="29">
        <v>19</v>
      </c>
      <c r="C159" s="29">
        <v>9</v>
      </c>
      <c r="D159" s="26">
        <f t="shared" si="24"/>
        <v>14</v>
      </c>
      <c r="E159" s="26">
        <f t="shared" si="25"/>
        <v>10</v>
      </c>
      <c r="F159" s="32">
        <v>100</v>
      </c>
      <c r="G159" s="32">
        <v>63</v>
      </c>
      <c r="H159" s="33">
        <f t="shared" si="23"/>
        <v>81.5</v>
      </c>
      <c r="I159" s="29">
        <v>4.3</v>
      </c>
      <c r="J159" s="15">
        <f t="shared" si="26"/>
        <v>1</v>
      </c>
      <c r="K159" s="15"/>
      <c r="L159" s="15"/>
      <c r="M159" s="19">
        <f t="shared" si="27"/>
        <v>1</v>
      </c>
      <c r="N159" s="19"/>
      <c r="O159" s="19">
        <f t="shared" si="28"/>
        <v>1</v>
      </c>
      <c r="P159" s="19"/>
      <c r="Q159" s="34">
        <f t="shared" si="29"/>
        <v>0</v>
      </c>
      <c r="R159" s="34"/>
      <c r="S159" s="34">
        <f t="shared" si="30"/>
        <v>0</v>
      </c>
      <c r="T159" s="34"/>
      <c r="U159" s="34">
        <f t="shared" si="31"/>
        <v>0</v>
      </c>
      <c r="V159" s="34"/>
      <c r="W159" s="34">
        <f t="shared" si="32"/>
        <v>0</v>
      </c>
      <c r="X159" s="34"/>
      <c r="Y159" s="34"/>
      <c r="Z159" s="34"/>
      <c r="AA159" s="22"/>
    </row>
    <row r="160" spans="1:27" ht="12.75">
      <c r="A160" s="31">
        <f t="shared" si="33"/>
        <v>40334</v>
      </c>
      <c r="B160" s="29">
        <v>26</v>
      </c>
      <c r="C160" s="29">
        <v>8</v>
      </c>
      <c r="D160" s="26">
        <f t="shared" si="24"/>
        <v>17</v>
      </c>
      <c r="E160" s="26">
        <f t="shared" si="25"/>
        <v>18</v>
      </c>
      <c r="F160" s="32">
        <v>100</v>
      </c>
      <c r="G160" s="32">
        <v>43</v>
      </c>
      <c r="H160" s="33">
        <f t="shared" si="23"/>
        <v>71.5</v>
      </c>
      <c r="I160" s="29">
        <v>0</v>
      </c>
      <c r="J160" s="15">
        <f t="shared" si="26"/>
        <v>0</v>
      </c>
      <c r="K160" s="15"/>
      <c r="L160" s="15"/>
      <c r="M160" s="19">
        <f t="shared" si="27"/>
        <v>0</v>
      </c>
      <c r="N160" s="19"/>
      <c r="O160" s="19">
        <f t="shared" si="28"/>
        <v>0</v>
      </c>
      <c r="P160" s="19"/>
      <c r="Q160" s="34">
        <f t="shared" si="29"/>
        <v>0</v>
      </c>
      <c r="R160" s="34"/>
      <c r="S160" s="34">
        <f t="shared" si="30"/>
        <v>0</v>
      </c>
      <c r="T160" s="34"/>
      <c r="U160" s="34">
        <f t="shared" si="31"/>
        <v>0</v>
      </c>
      <c r="V160" s="34"/>
      <c r="W160" s="34">
        <f t="shared" si="32"/>
        <v>0</v>
      </c>
      <c r="X160" s="34"/>
      <c r="Y160" s="34"/>
      <c r="Z160" s="34"/>
      <c r="AA160" s="22"/>
    </row>
    <row r="161" spans="1:27" ht="12.75">
      <c r="A161" s="31">
        <f t="shared" si="33"/>
        <v>40335</v>
      </c>
      <c r="B161" s="29">
        <v>36</v>
      </c>
      <c r="C161" s="29">
        <v>11</v>
      </c>
      <c r="D161" s="26">
        <f t="shared" si="24"/>
        <v>23.5</v>
      </c>
      <c r="E161" s="26">
        <f t="shared" si="25"/>
        <v>25</v>
      </c>
      <c r="F161" s="32">
        <v>99</v>
      </c>
      <c r="G161" s="32">
        <v>35</v>
      </c>
      <c r="H161" s="33">
        <f t="shared" si="23"/>
        <v>67</v>
      </c>
      <c r="I161" s="29">
        <v>0</v>
      </c>
      <c r="J161" s="15">
        <f t="shared" si="26"/>
        <v>0</v>
      </c>
      <c r="K161" s="15"/>
      <c r="L161" s="15"/>
      <c r="M161" s="19">
        <f t="shared" si="27"/>
        <v>0</v>
      </c>
      <c r="N161" s="19"/>
      <c r="O161" s="19">
        <f t="shared" si="28"/>
        <v>0</v>
      </c>
      <c r="P161" s="19"/>
      <c r="Q161" s="34">
        <f t="shared" si="29"/>
        <v>0</v>
      </c>
      <c r="R161" s="34"/>
      <c r="S161" s="34">
        <f t="shared" si="30"/>
        <v>0</v>
      </c>
      <c r="T161" s="34"/>
      <c r="U161" s="34">
        <f t="shared" si="31"/>
        <v>0</v>
      </c>
      <c r="V161" s="34"/>
      <c r="W161" s="34">
        <f t="shared" si="32"/>
        <v>0</v>
      </c>
      <c r="X161" s="34"/>
      <c r="Y161" s="34"/>
      <c r="Z161" s="34"/>
      <c r="AA161" s="22"/>
    </row>
    <row r="162" spans="1:27" ht="12.75">
      <c r="A162" s="31">
        <f t="shared" si="33"/>
        <v>40336</v>
      </c>
      <c r="B162" s="29">
        <v>28</v>
      </c>
      <c r="C162" s="29">
        <v>13</v>
      </c>
      <c r="D162" s="26">
        <f t="shared" si="24"/>
        <v>20.5</v>
      </c>
      <c r="E162" s="26">
        <f t="shared" si="25"/>
        <v>15</v>
      </c>
      <c r="F162" s="32">
        <v>100</v>
      </c>
      <c r="G162" s="32">
        <v>53</v>
      </c>
      <c r="H162" s="33">
        <f t="shared" si="23"/>
        <v>76.5</v>
      </c>
      <c r="I162" s="29">
        <v>0</v>
      </c>
      <c r="J162" s="15">
        <f t="shared" si="26"/>
        <v>0</v>
      </c>
      <c r="K162" s="15"/>
      <c r="L162" s="15"/>
      <c r="M162" s="19">
        <f t="shared" si="27"/>
        <v>0</v>
      </c>
      <c r="N162" s="19"/>
      <c r="O162" s="19">
        <f t="shared" si="28"/>
        <v>0</v>
      </c>
      <c r="P162" s="19"/>
      <c r="Q162" s="34">
        <f t="shared" si="29"/>
        <v>0</v>
      </c>
      <c r="R162" s="34"/>
      <c r="S162" s="34">
        <f t="shared" si="30"/>
        <v>0</v>
      </c>
      <c r="T162" s="34"/>
      <c r="U162" s="34">
        <f t="shared" si="31"/>
        <v>0</v>
      </c>
      <c r="V162" s="34"/>
      <c r="W162" s="34">
        <f t="shared" si="32"/>
        <v>0</v>
      </c>
      <c r="X162" s="34"/>
      <c r="Y162" s="34"/>
      <c r="Z162" s="34"/>
      <c r="AA162" s="22"/>
    </row>
    <row r="163" spans="1:27" ht="12.75">
      <c r="A163" s="31">
        <f t="shared" si="33"/>
        <v>40337</v>
      </c>
      <c r="B163" s="29">
        <v>26</v>
      </c>
      <c r="C163" s="29">
        <v>12.5</v>
      </c>
      <c r="D163" s="26">
        <f t="shared" si="24"/>
        <v>19.25</v>
      </c>
      <c r="E163" s="26">
        <f t="shared" si="25"/>
        <v>13.5</v>
      </c>
      <c r="F163" s="32">
        <v>100</v>
      </c>
      <c r="G163" s="32">
        <v>39</v>
      </c>
      <c r="H163" s="33">
        <f t="shared" si="23"/>
        <v>69.5</v>
      </c>
      <c r="I163" s="29">
        <v>1</v>
      </c>
      <c r="J163" s="15">
        <f t="shared" si="26"/>
        <v>1</v>
      </c>
      <c r="K163" s="15"/>
      <c r="L163" s="15"/>
      <c r="M163" s="19">
        <f t="shared" si="27"/>
        <v>1</v>
      </c>
      <c r="N163" s="19"/>
      <c r="O163" s="19">
        <f t="shared" si="28"/>
        <v>0</v>
      </c>
      <c r="P163" s="19"/>
      <c r="Q163" s="34">
        <f t="shared" si="29"/>
        <v>0</v>
      </c>
      <c r="R163" s="34"/>
      <c r="S163" s="34">
        <f t="shared" si="30"/>
        <v>0</v>
      </c>
      <c r="T163" s="34"/>
      <c r="U163" s="34">
        <f t="shared" si="31"/>
        <v>0</v>
      </c>
      <c r="V163" s="34"/>
      <c r="W163" s="34">
        <f t="shared" si="32"/>
        <v>0</v>
      </c>
      <c r="X163" s="34"/>
      <c r="Y163" s="34"/>
      <c r="Z163" s="34"/>
      <c r="AA163" s="22"/>
    </row>
    <row r="164" spans="1:27" ht="12.75">
      <c r="A164" s="31">
        <f t="shared" si="33"/>
        <v>40338</v>
      </c>
      <c r="B164" s="29">
        <v>37</v>
      </c>
      <c r="C164" s="29">
        <v>12.5</v>
      </c>
      <c r="D164" s="26">
        <f t="shared" si="24"/>
        <v>24.75</v>
      </c>
      <c r="E164" s="26">
        <f t="shared" si="25"/>
        <v>24.5</v>
      </c>
      <c r="F164" s="32">
        <v>100</v>
      </c>
      <c r="G164" s="32">
        <v>25</v>
      </c>
      <c r="H164" s="33">
        <f t="shared" si="23"/>
        <v>62.5</v>
      </c>
      <c r="I164" s="29">
        <v>0</v>
      </c>
      <c r="J164" s="15">
        <f t="shared" si="26"/>
        <v>0</v>
      </c>
      <c r="K164" s="15"/>
      <c r="L164" s="15"/>
      <c r="M164" s="19">
        <f t="shared" si="27"/>
        <v>0</v>
      </c>
      <c r="N164" s="19"/>
      <c r="O164" s="19">
        <f t="shared" si="28"/>
        <v>0</v>
      </c>
      <c r="P164" s="19"/>
      <c r="Q164" s="34">
        <f t="shared" si="29"/>
        <v>0</v>
      </c>
      <c r="R164" s="34"/>
      <c r="S164" s="34">
        <f t="shared" si="30"/>
        <v>0</v>
      </c>
      <c r="T164" s="34"/>
      <c r="U164" s="34">
        <f t="shared" si="31"/>
        <v>0</v>
      </c>
      <c r="V164" s="34"/>
      <c r="W164" s="34">
        <f t="shared" si="32"/>
        <v>0</v>
      </c>
      <c r="X164" s="34"/>
      <c r="Y164" s="34"/>
      <c r="Z164" s="34"/>
      <c r="AA164" s="22"/>
    </row>
    <row r="165" spans="1:27" ht="12.75">
      <c r="A165" s="31">
        <f t="shared" si="33"/>
        <v>40339</v>
      </c>
      <c r="B165" s="29">
        <v>34.5</v>
      </c>
      <c r="C165" s="29">
        <v>13</v>
      </c>
      <c r="D165" s="26">
        <f t="shared" si="24"/>
        <v>23.75</v>
      </c>
      <c r="E165" s="26">
        <f t="shared" si="25"/>
        <v>21.5</v>
      </c>
      <c r="F165" s="32">
        <v>97</v>
      </c>
      <c r="G165" s="32">
        <v>33</v>
      </c>
      <c r="H165" s="33">
        <f t="shared" si="23"/>
        <v>65</v>
      </c>
      <c r="I165" s="29">
        <v>0</v>
      </c>
      <c r="J165" s="15">
        <f t="shared" si="26"/>
        <v>0</v>
      </c>
      <c r="K165" s="15"/>
      <c r="L165" s="15"/>
      <c r="M165" s="19">
        <f t="shared" si="27"/>
        <v>0</v>
      </c>
      <c r="N165" s="19"/>
      <c r="O165" s="19">
        <f t="shared" si="28"/>
        <v>0</v>
      </c>
      <c r="P165" s="19"/>
      <c r="Q165" s="34">
        <f t="shared" si="29"/>
        <v>0</v>
      </c>
      <c r="R165" s="34"/>
      <c r="S165" s="34">
        <f t="shared" si="30"/>
        <v>0</v>
      </c>
      <c r="T165" s="34"/>
      <c r="U165" s="34">
        <f t="shared" si="31"/>
        <v>0</v>
      </c>
      <c r="V165" s="34"/>
      <c r="W165" s="34">
        <f t="shared" si="32"/>
        <v>0</v>
      </c>
      <c r="X165" s="34"/>
      <c r="Y165" s="34"/>
      <c r="Z165" s="34"/>
      <c r="AA165" s="22"/>
    </row>
    <row r="166" spans="1:27" ht="12.75">
      <c r="A166" s="31">
        <f t="shared" si="33"/>
        <v>40340</v>
      </c>
      <c r="B166" s="29">
        <v>37</v>
      </c>
      <c r="C166" s="29">
        <v>17</v>
      </c>
      <c r="D166" s="26">
        <f t="shared" si="24"/>
        <v>27</v>
      </c>
      <c r="E166" s="26">
        <f t="shared" si="25"/>
        <v>20</v>
      </c>
      <c r="F166" s="32">
        <v>93</v>
      </c>
      <c r="G166" s="32">
        <v>39</v>
      </c>
      <c r="H166" s="33">
        <f t="shared" si="23"/>
        <v>66</v>
      </c>
      <c r="I166" s="29">
        <v>0</v>
      </c>
      <c r="J166" s="15">
        <f t="shared" si="26"/>
        <v>0</v>
      </c>
      <c r="K166" s="15"/>
      <c r="L166" s="15"/>
      <c r="M166" s="19">
        <f t="shared" si="27"/>
        <v>0</v>
      </c>
      <c r="N166" s="19"/>
      <c r="O166" s="19">
        <f t="shared" si="28"/>
        <v>0</v>
      </c>
      <c r="P166" s="19"/>
      <c r="Q166" s="34">
        <f t="shared" si="29"/>
        <v>0</v>
      </c>
      <c r="R166" s="34"/>
      <c r="S166" s="34">
        <f t="shared" si="30"/>
        <v>0</v>
      </c>
      <c r="T166" s="34"/>
      <c r="U166" s="34">
        <f t="shared" si="31"/>
        <v>0</v>
      </c>
      <c r="V166" s="34"/>
      <c r="W166" s="34">
        <f t="shared" si="32"/>
        <v>0</v>
      </c>
      <c r="X166" s="34"/>
      <c r="Y166" s="34"/>
      <c r="Z166" s="34"/>
      <c r="AA166" s="22"/>
    </row>
    <row r="167" spans="1:27" ht="12.75">
      <c r="A167" s="31">
        <f t="shared" si="33"/>
        <v>40341</v>
      </c>
      <c r="B167" s="29">
        <v>32.5</v>
      </c>
      <c r="C167" s="29">
        <v>19</v>
      </c>
      <c r="D167" s="26">
        <f t="shared" si="24"/>
        <v>25.75</v>
      </c>
      <c r="E167" s="26">
        <f t="shared" si="25"/>
        <v>13.5</v>
      </c>
      <c r="F167" s="32">
        <v>91</v>
      </c>
      <c r="G167" s="32">
        <v>38</v>
      </c>
      <c r="H167" s="33">
        <f t="shared" si="23"/>
        <v>64.5</v>
      </c>
      <c r="I167" s="29">
        <v>0</v>
      </c>
      <c r="J167" s="15">
        <f t="shared" si="26"/>
        <v>0</v>
      </c>
      <c r="K167" s="15"/>
      <c r="L167" s="15"/>
      <c r="M167" s="19">
        <f t="shared" si="27"/>
        <v>0</v>
      </c>
      <c r="N167" s="19"/>
      <c r="O167" s="19">
        <f t="shared" si="28"/>
        <v>0</v>
      </c>
      <c r="P167" s="19"/>
      <c r="Q167" s="34">
        <f t="shared" si="29"/>
        <v>0</v>
      </c>
      <c r="R167" s="34"/>
      <c r="S167" s="34">
        <f t="shared" si="30"/>
        <v>0</v>
      </c>
      <c r="T167" s="34"/>
      <c r="U167" s="34">
        <f t="shared" si="31"/>
        <v>0</v>
      </c>
      <c r="V167" s="34"/>
      <c r="W167" s="34">
        <f t="shared" si="32"/>
        <v>0</v>
      </c>
      <c r="X167" s="34"/>
      <c r="Y167" s="34"/>
      <c r="Z167" s="34"/>
      <c r="AA167" s="22"/>
    </row>
    <row r="168" spans="1:27" ht="12.75">
      <c r="A168" s="31">
        <f t="shared" si="33"/>
        <v>40342</v>
      </c>
      <c r="B168" s="29">
        <v>32</v>
      </c>
      <c r="C168" s="29">
        <v>18</v>
      </c>
      <c r="D168" s="26">
        <f t="shared" si="24"/>
        <v>25</v>
      </c>
      <c r="E168" s="26">
        <f t="shared" si="25"/>
        <v>14</v>
      </c>
      <c r="F168" s="32">
        <v>94</v>
      </c>
      <c r="G168" s="32">
        <v>37</v>
      </c>
      <c r="H168" s="33">
        <f t="shared" si="23"/>
        <v>65.5</v>
      </c>
      <c r="I168" s="29">
        <v>0</v>
      </c>
      <c r="J168" s="15">
        <f t="shared" si="26"/>
        <v>0</v>
      </c>
      <c r="K168" s="15"/>
      <c r="L168" s="15"/>
      <c r="M168" s="19">
        <f t="shared" si="27"/>
        <v>0</v>
      </c>
      <c r="N168" s="19"/>
      <c r="O168" s="19">
        <f t="shared" si="28"/>
        <v>0</v>
      </c>
      <c r="P168" s="19"/>
      <c r="Q168" s="34">
        <f t="shared" si="29"/>
        <v>0</v>
      </c>
      <c r="R168" s="34"/>
      <c r="S168" s="34">
        <f t="shared" si="30"/>
        <v>0</v>
      </c>
      <c r="T168" s="34"/>
      <c r="U168" s="34">
        <f t="shared" si="31"/>
        <v>0</v>
      </c>
      <c r="V168" s="34"/>
      <c r="W168" s="34">
        <f t="shared" si="32"/>
        <v>0</v>
      </c>
      <c r="X168" s="34"/>
      <c r="Y168" s="34"/>
      <c r="Z168" s="34"/>
      <c r="AA168" s="22"/>
    </row>
    <row r="169" spans="1:27" ht="12.75">
      <c r="A169" s="31">
        <f t="shared" si="33"/>
        <v>40343</v>
      </c>
      <c r="B169" s="29">
        <v>28.5</v>
      </c>
      <c r="C169" s="29">
        <v>16</v>
      </c>
      <c r="D169" s="26">
        <f t="shared" si="24"/>
        <v>22.25</v>
      </c>
      <c r="E169" s="26">
        <f t="shared" si="25"/>
        <v>12.5</v>
      </c>
      <c r="F169" s="32">
        <v>93</v>
      </c>
      <c r="G169" s="32">
        <v>48</v>
      </c>
      <c r="H169" s="33">
        <f t="shared" si="23"/>
        <v>70.5</v>
      </c>
      <c r="I169" s="29">
        <v>0</v>
      </c>
      <c r="J169" s="15">
        <f t="shared" si="26"/>
        <v>0</v>
      </c>
      <c r="K169" s="15"/>
      <c r="L169" s="15"/>
      <c r="M169" s="19">
        <f t="shared" si="27"/>
        <v>0</v>
      </c>
      <c r="N169" s="19"/>
      <c r="O169" s="19">
        <f t="shared" si="28"/>
        <v>0</v>
      </c>
      <c r="P169" s="19"/>
      <c r="Q169" s="34">
        <f t="shared" si="29"/>
        <v>0</v>
      </c>
      <c r="R169" s="34"/>
      <c r="S169" s="34">
        <f t="shared" si="30"/>
        <v>0</v>
      </c>
      <c r="T169" s="34"/>
      <c r="U169" s="34">
        <f t="shared" si="31"/>
        <v>0</v>
      </c>
      <c r="V169" s="34"/>
      <c r="W169" s="34">
        <f t="shared" si="32"/>
        <v>0</v>
      </c>
      <c r="X169" s="34"/>
      <c r="Y169" s="34"/>
      <c r="Z169" s="34"/>
      <c r="AA169" s="22"/>
    </row>
    <row r="170" spans="1:27" ht="12.75">
      <c r="A170" s="31">
        <f t="shared" si="33"/>
        <v>40344</v>
      </c>
      <c r="B170" s="29">
        <v>32</v>
      </c>
      <c r="C170" s="29">
        <v>17</v>
      </c>
      <c r="D170" s="26">
        <f t="shared" si="24"/>
        <v>24.5</v>
      </c>
      <c r="E170" s="26">
        <f t="shared" si="25"/>
        <v>15</v>
      </c>
      <c r="F170" s="32">
        <v>100</v>
      </c>
      <c r="G170" s="32">
        <v>33</v>
      </c>
      <c r="H170" s="33">
        <f t="shared" si="23"/>
        <v>66.5</v>
      </c>
      <c r="I170" s="29">
        <v>0</v>
      </c>
      <c r="J170" s="15">
        <f t="shared" si="26"/>
        <v>0</v>
      </c>
      <c r="K170" s="15"/>
      <c r="L170" s="15"/>
      <c r="M170" s="19">
        <f t="shared" si="27"/>
        <v>0</v>
      </c>
      <c r="N170" s="19"/>
      <c r="O170" s="19">
        <f t="shared" si="28"/>
        <v>0</v>
      </c>
      <c r="P170" s="19"/>
      <c r="Q170" s="34">
        <f t="shared" si="29"/>
        <v>0</v>
      </c>
      <c r="R170" s="34"/>
      <c r="S170" s="34">
        <f t="shared" si="30"/>
        <v>0</v>
      </c>
      <c r="T170" s="34"/>
      <c r="U170" s="34">
        <f t="shared" si="31"/>
        <v>0</v>
      </c>
      <c r="V170" s="34"/>
      <c r="W170" s="34">
        <f t="shared" si="32"/>
        <v>0</v>
      </c>
      <c r="X170" s="34"/>
      <c r="Y170" s="34"/>
      <c r="Z170" s="34"/>
      <c r="AA170" s="22"/>
    </row>
    <row r="171" spans="1:27" ht="12.75">
      <c r="A171" s="31">
        <f t="shared" si="33"/>
        <v>40345</v>
      </c>
      <c r="B171" s="29">
        <v>38</v>
      </c>
      <c r="C171" s="29">
        <v>16</v>
      </c>
      <c r="D171" s="26">
        <f t="shared" si="24"/>
        <v>27</v>
      </c>
      <c r="E171" s="26">
        <f t="shared" si="25"/>
        <v>22</v>
      </c>
      <c r="F171" s="32">
        <v>100</v>
      </c>
      <c r="G171" s="32">
        <v>29</v>
      </c>
      <c r="H171" s="33">
        <f t="shared" si="23"/>
        <v>64.5</v>
      </c>
      <c r="I171" s="29">
        <v>0</v>
      </c>
      <c r="J171" s="15">
        <f t="shared" si="26"/>
        <v>0</v>
      </c>
      <c r="K171" s="15"/>
      <c r="L171" s="15"/>
      <c r="M171" s="19">
        <f t="shared" si="27"/>
        <v>0</v>
      </c>
      <c r="N171" s="19"/>
      <c r="O171" s="19">
        <f t="shared" si="28"/>
        <v>0</v>
      </c>
      <c r="P171" s="19"/>
      <c r="Q171" s="34">
        <f t="shared" si="29"/>
        <v>0</v>
      </c>
      <c r="R171" s="34"/>
      <c r="S171" s="34">
        <f t="shared" si="30"/>
        <v>0</v>
      </c>
      <c r="T171" s="34"/>
      <c r="U171" s="34">
        <f t="shared" si="31"/>
        <v>0</v>
      </c>
      <c r="V171" s="34"/>
      <c r="W171" s="34">
        <f t="shared" si="32"/>
        <v>0</v>
      </c>
      <c r="X171" s="34"/>
      <c r="Y171" s="34"/>
      <c r="Z171" s="34"/>
      <c r="AA171" s="22"/>
    </row>
    <row r="172" spans="1:27" ht="12.75">
      <c r="A172" s="31">
        <f t="shared" si="33"/>
        <v>40346</v>
      </c>
      <c r="B172" s="29">
        <v>30</v>
      </c>
      <c r="C172" s="29">
        <v>13.5</v>
      </c>
      <c r="D172" s="26">
        <f t="shared" si="24"/>
        <v>21.75</v>
      </c>
      <c r="E172" s="26">
        <f t="shared" si="25"/>
        <v>16.5</v>
      </c>
      <c r="F172" s="32">
        <v>100</v>
      </c>
      <c r="G172" s="32">
        <v>27</v>
      </c>
      <c r="H172" s="33">
        <f t="shared" si="23"/>
        <v>63.5</v>
      </c>
      <c r="I172" s="29">
        <v>0</v>
      </c>
      <c r="J172" s="15">
        <f t="shared" si="26"/>
        <v>0</v>
      </c>
      <c r="K172" s="15"/>
      <c r="L172" s="15"/>
      <c r="M172" s="19">
        <f t="shared" si="27"/>
        <v>0</v>
      </c>
      <c r="N172" s="19"/>
      <c r="O172" s="19">
        <f t="shared" si="28"/>
        <v>0</v>
      </c>
      <c r="P172" s="19"/>
      <c r="Q172" s="34">
        <f t="shared" si="29"/>
        <v>0</v>
      </c>
      <c r="R172" s="34"/>
      <c r="S172" s="34">
        <f t="shared" si="30"/>
        <v>0</v>
      </c>
      <c r="T172" s="34"/>
      <c r="U172" s="34">
        <f t="shared" si="31"/>
        <v>0</v>
      </c>
      <c r="V172" s="34"/>
      <c r="W172" s="34">
        <f t="shared" si="32"/>
        <v>0</v>
      </c>
      <c r="X172" s="34"/>
      <c r="Y172" s="34"/>
      <c r="Z172" s="34"/>
      <c r="AA172" s="22"/>
    </row>
    <row r="173" spans="1:27" ht="12.75">
      <c r="A173" s="31">
        <f t="shared" si="33"/>
        <v>40347</v>
      </c>
      <c r="B173" s="29">
        <v>26</v>
      </c>
      <c r="C173" s="29">
        <v>16.5</v>
      </c>
      <c r="D173" s="26">
        <f t="shared" si="24"/>
        <v>21.25</v>
      </c>
      <c r="E173" s="26">
        <f t="shared" si="25"/>
        <v>9.5</v>
      </c>
      <c r="F173" s="32">
        <v>76</v>
      </c>
      <c r="G173" s="32">
        <v>40</v>
      </c>
      <c r="H173" s="33">
        <f t="shared" si="23"/>
        <v>58</v>
      </c>
      <c r="I173" s="29">
        <v>0</v>
      </c>
      <c r="J173" s="15">
        <f t="shared" si="26"/>
        <v>0</v>
      </c>
      <c r="K173" s="15"/>
      <c r="L173" s="15"/>
      <c r="M173" s="19">
        <f t="shared" si="27"/>
        <v>0</v>
      </c>
      <c r="N173" s="19"/>
      <c r="O173" s="19">
        <f t="shared" si="28"/>
        <v>0</v>
      </c>
      <c r="P173" s="19"/>
      <c r="Q173" s="34">
        <f t="shared" si="29"/>
        <v>0</v>
      </c>
      <c r="R173" s="34"/>
      <c r="S173" s="34">
        <f t="shared" si="30"/>
        <v>0</v>
      </c>
      <c r="T173" s="34"/>
      <c r="U173" s="34">
        <f t="shared" si="31"/>
        <v>0</v>
      </c>
      <c r="V173" s="34"/>
      <c r="W173" s="34">
        <f t="shared" si="32"/>
        <v>0</v>
      </c>
      <c r="X173" s="34"/>
      <c r="Y173" s="34"/>
      <c r="Z173" s="34"/>
      <c r="AA173" s="22"/>
    </row>
    <row r="174" spans="1:27" ht="12.75">
      <c r="A174" s="31">
        <f t="shared" si="33"/>
        <v>40348</v>
      </c>
      <c r="B174" s="29">
        <v>23</v>
      </c>
      <c r="C174" s="29">
        <v>13</v>
      </c>
      <c r="D174" s="26">
        <f t="shared" si="24"/>
        <v>18</v>
      </c>
      <c r="E174" s="26">
        <f t="shared" si="25"/>
        <v>10</v>
      </c>
      <c r="F174" s="32">
        <v>100</v>
      </c>
      <c r="G174" s="32">
        <v>42</v>
      </c>
      <c r="H174" s="33">
        <f t="shared" si="23"/>
        <v>71</v>
      </c>
      <c r="I174" s="29">
        <v>3.5</v>
      </c>
      <c r="J174" s="15">
        <f t="shared" si="26"/>
        <v>1</v>
      </c>
      <c r="K174" s="15"/>
      <c r="L174" s="15"/>
      <c r="M174" s="19">
        <f t="shared" si="27"/>
        <v>1</v>
      </c>
      <c r="N174" s="19"/>
      <c r="O174" s="19">
        <f t="shared" si="28"/>
        <v>1</v>
      </c>
      <c r="P174" s="19"/>
      <c r="Q174" s="34">
        <f t="shared" si="29"/>
        <v>0</v>
      </c>
      <c r="R174" s="34"/>
      <c r="S174" s="34">
        <f t="shared" si="30"/>
        <v>0</v>
      </c>
      <c r="T174" s="34"/>
      <c r="U174" s="34">
        <f t="shared" si="31"/>
        <v>0</v>
      </c>
      <c r="V174" s="34"/>
      <c r="W174" s="34">
        <f t="shared" si="32"/>
        <v>0</v>
      </c>
      <c r="X174" s="34"/>
      <c r="Y174" s="34"/>
      <c r="Z174" s="34"/>
      <c r="AA174" s="22"/>
    </row>
    <row r="175" spans="1:27" ht="12.75">
      <c r="A175" s="31">
        <f t="shared" si="33"/>
        <v>40349</v>
      </c>
      <c r="B175" s="29">
        <v>20.5</v>
      </c>
      <c r="C175" s="29">
        <v>12</v>
      </c>
      <c r="D175" s="26">
        <f t="shared" si="24"/>
        <v>16.25</v>
      </c>
      <c r="E175" s="26">
        <f t="shared" si="25"/>
        <v>8.5</v>
      </c>
      <c r="F175" s="32">
        <v>100</v>
      </c>
      <c r="G175" s="32">
        <v>55</v>
      </c>
      <c r="H175" s="33">
        <f t="shared" si="23"/>
        <v>77.5</v>
      </c>
      <c r="I175" s="29">
        <v>13.8</v>
      </c>
      <c r="J175" s="15">
        <f t="shared" si="26"/>
        <v>1</v>
      </c>
      <c r="K175" s="15"/>
      <c r="L175" s="15"/>
      <c r="M175" s="19">
        <f t="shared" si="27"/>
        <v>1</v>
      </c>
      <c r="N175" s="19"/>
      <c r="O175" s="19">
        <f t="shared" si="28"/>
        <v>1</v>
      </c>
      <c r="P175" s="19"/>
      <c r="Q175" s="34">
        <f t="shared" si="29"/>
        <v>1</v>
      </c>
      <c r="R175" s="34"/>
      <c r="S175" s="34">
        <f t="shared" si="30"/>
        <v>0</v>
      </c>
      <c r="T175" s="34"/>
      <c r="U175" s="34">
        <f t="shared" si="31"/>
        <v>0</v>
      </c>
      <c r="V175" s="34"/>
      <c r="W175" s="34">
        <f t="shared" si="32"/>
        <v>0</v>
      </c>
      <c r="X175" s="34"/>
      <c r="Y175" s="34"/>
      <c r="Z175" s="34"/>
      <c r="AA175" s="22"/>
    </row>
    <row r="176" spans="1:27" ht="12.75">
      <c r="A176" s="31">
        <f t="shared" si="33"/>
        <v>40350</v>
      </c>
      <c r="B176" s="29">
        <v>14.5</v>
      </c>
      <c r="C176" s="29">
        <v>8.5</v>
      </c>
      <c r="D176" s="26">
        <f t="shared" si="24"/>
        <v>11.5</v>
      </c>
      <c r="E176" s="26">
        <f t="shared" si="25"/>
        <v>6</v>
      </c>
      <c r="F176" s="32">
        <v>100</v>
      </c>
      <c r="G176" s="32">
        <v>67</v>
      </c>
      <c r="H176" s="33">
        <f t="shared" si="23"/>
        <v>83.5</v>
      </c>
      <c r="I176" s="29">
        <v>7</v>
      </c>
      <c r="J176" s="15">
        <f t="shared" si="26"/>
        <v>1</v>
      </c>
      <c r="K176" s="15"/>
      <c r="L176" s="15"/>
      <c r="M176" s="19">
        <f t="shared" si="27"/>
        <v>1</v>
      </c>
      <c r="N176" s="19"/>
      <c r="O176" s="19">
        <f t="shared" si="28"/>
        <v>1</v>
      </c>
      <c r="P176" s="19"/>
      <c r="Q176" s="34">
        <f t="shared" si="29"/>
        <v>0</v>
      </c>
      <c r="R176" s="34"/>
      <c r="S176" s="34">
        <f t="shared" si="30"/>
        <v>0</v>
      </c>
      <c r="T176" s="34"/>
      <c r="U176" s="34">
        <f t="shared" si="31"/>
        <v>0</v>
      </c>
      <c r="V176" s="34"/>
      <c r="W176" s="34">
        <f t="shared" si="32"/>
        <v>0</v>
      </c>
      <c r="X176" s="34"/>
      <c r="Y176" s="34"/>
      <c r="Z176" s="34"/>
      <c r="AA176" s="22"/>
    </row>
    <row r="177" spans="1:27" ht="12.75">
      <c r="A177" s="31">
        <f t="shared" si="33"/>
        <v>40351</v>
      </c>
      <c r="B177" s="29">
        <v>15</v>
      </c>
      <c r="C177" s="29">
        <v>8</v>
      </c>
      <c r="D177" s="26">
        <f t="shared" si="24"/>
        <v>11.5</v>
      </c>
      <c r="E177" s="26">
        <f t="shared" si="25"/>
        <v>7</v>
      </c>
      <c r="F177" s="32">
        <v>100</v>
      </c>
      <c r="G177" s="32">
        <v>64</v>
      </c>
      <c r="H177" s="33">
        <f t="shared" si="23"/>
        <v>82</v>
      </c>
      <c r="I177" s="29">
        <v>1</v>
      </c>
      <c r="J177" s="15">
        <f t="shared" si="26"/>
        <v>1</v>
      </c>
      <c r="K177" s="15"/>
      <c r="L177" s="15"/>
      <c r="M177" s="19">
        <f t="shared" si="27"/>
        <v>1</v>
      </c>
      <c r="N177" s="19"/>
      <c r="O177" s="19">
        <f t="shared" si="28"/>
        <v>0</v>
      </c>
      <c r="P177" s="19"/>
      <c r="Q177" s="34">
        <f t="shared" si="29"/>
        <v>0</v>
      </c>
      <c r="R177" s="34"/>
      <c r="S177" s="34">
        <f t="shared" si="30"/>
        <v>0</v>
      </c>
      <c r="T177" s="34"/>
      <c r="U177" s="34">
        <f t="shared" si="31"/>
        <v>0</v>
      </c>
      <c r="V177" s="34"/>
      <c r="W177" s="34">
        <f t="shared" si="32"/>
        <v>0</v>
      </c>
      <c r="X177" s="34"/>
      <c r="Y177" s="34"/>
      <c r="Z177" s="34"/>
      <c r="AA177" s="22"/>
    </row>
    <row r="178" spans="1:27" ht="12.75">
      <c r="A178" s="31">
        <f t="shared" si="33"/>
        <v>40352</v>
      </c>
      <c r="B178" s="29">
        <v>16.5</v>
      </c>
      <c r="C178" s="29">
        <v>9.5</v>
      </c>
      <c r="D178" s="26">
        <f t="shared" si="24"/>
        <v>13</v>
      </c>
      <c r="E178" s="26">
        <f t="shared" si="25"/>
        <v>7</v>
      </c>
      <c r="F178" s="32">
        <v>100</v>
      </c>
      <c r="G178" s="32">
        <v>50</v>
      </c>
      <c r="H178" s="33">
        <f t="shared" si="23"/>
        <v>75</v>
      </c>
      <c r="I178" s="29">
        <v>0.2</v>
      </c>
      <c r="J178" s="15">
        <f t="shared" si="26"/>
        <v>1</v>
      </c>
      <c r="K178" s="15"/>
      <c r="L178" s="15"/>
      <c r="M178" s="19">
        <f t="shared" si="27"/>
        <v>1</v>
      </c>
      <c r="N178" s="19"/>
      <c r="O178" s="19">
        <f t="shared" si="28"/>
        <v>0</v>
      </c>
      <c r="P178" s="19"/>
      <c r="Q178" s="34">
        <f t="shared" si="29"/>
        <v>0</v>
      </c>
      <c r="R178" s="34"/>
      <c r="S178" s="34">
        <f t="shared" si="30"/>
        <v>0</v>
      </c>
      <c r="T178" s="34"/>
      <c r="U178" s="34">
        <f t="shared" si="31"/>
        <v>0</v>
      </c>
      <c r="V178" s="34"/>
      <c r="W178" s="34">
        <f t="shared" si="32"/>
        <v>0</v>
      </c>
      <c r="X178" s="34"/>
      <c r="Y178" s="34"/>
      <c r="Z178" s="34"/>
      <c r="AA178" s="22"/>
    </row>
    <row r="179" spans="1:27" ht="12.75">
      <c r="A179" s="31">
        <f t="shared" si="33"/>
        <v>40353</v>
      </c>
      <c r="B179" s="29">
        <v>19</v>
      </c>
      <c r="C179" s="29">
        <v>9</v>
      </c>
      <c r="D179" s="26">
        <f t="shared" si="24"/>
        <v>14</v>
      </c>
      <c r="E179" s="26">
        <f t="shared" si="25"/>
        <v>10</v>
      </c>
      <c r="F179" s="32">
        <v>88</v>
      </c>
      <c r="G179" s="32">
        <v>38</v>
      </c>
      <c r="H179" s="33">
        <f t="shared" si="23"/>
        <v>63</v>
      </c>
      <c r="I179" s="29">
        <v>0</v>
      </c>
      <c r="J179" s="15">
        <f t="shared" si="26"/>
        <v>0</v>
      </c>
      <c r="K179" s="15"/>
      <c r="L179" s="15"/>
      <c r="M179" s="19">
        <f t="shared" si="27"/>
        <v>0</v>
      </c>
      <c r="N179" s="19"/>
      <c r="O179" s="19">
        <f t="shared" si="28"/>
        <v>0</v>
      </c>
      <c r="P179" s="19"/>
      <c r="Q179" s="34">
        <f t="shared" si="29"/>
        <v>0</v>
      </c>
      <c r="R179" s="34"/>
      <c r="S179" s="34">
        <f t="shared" si="30"/>
        <v>0</v>
      </c>
      <c r="T179" s="34"/>
      <c r="U179" s="34">
        <f t="shared" si="31"/>
        <v>0</v>
      </c>
      <c r="V179" s="34"/>
      <c r="W179" s="34">
        <f t="shared" si="32"/>
        <v>0</v>
      </c>
      <c r="X179" s="34"/>
      <c r="Y179" s="34"/>
      <c r="Z179" s="34"/>
      <c r="AA179" s="22"/>
    </row>
    <row r="180" spans="1:27" ht="12.75">
      <c r="A180" s="31">
        <f t="shared" si="33"/>
        <v>40354</v>
      </c>
      <c r="B180" s="29">
        <v>22</v>
      </c>
      <c r="C180" s="29">
        <v>11</v>
      </c>
      <c r="D180" s="26">
        <f t="shared" si="24"/>
        <v>16.5</v>
      </c>
      <c r="E180" s="26">
        <f t="shared" si="25"/>
        <v>11</v>
      </c>
      <c r="F180" s="32">
        <v>79</v>
      </c>
      <c r="G180" s="32">
        <v>39</v>
      </c>
      <c r="H180" s="33">
        <f t="shared" si="23"/>
        <v>59</v>
      </c>
      <c r="I180" s="29">
        <v>0</v>
      </c>
      <c r="J180" s="15">
        <f t="shared" si="26"/>
        <v>0</v>
      </c>
      <c r="K180" s="15"/>
      <c r="L180" s="15"/>
      <c r="M180" s="19">
        <f t="shared" si="27"/>
        <v>0</v>
      </c>
      <c r="N180" s="19"/>
      <c r="O180" s="19">
        <f t="shared" si="28"/>
        <v>0</v>
      </c>
      <c r="P180" s="19"/>
      <c r="Q180" s="34">
        <f t="shared" si="29"/>
        <v>0</v>
      </c>
      <c r="R180" s="34"/>
      <c r="S180" s="34">
        <f t="shared" si="30"/>
        <v>0</v>
      </c>
      <c r="T180" s="34"/>
      <c r="U180" s="34">
        <f t="shared" si="31"/>
        <v>0</v>
      </c>
      <c r="V180" s="34"/>
      <c r="W180" s="34">
        <f t="shared" si="32"/>
        <v>0</v>
      </c>
      <c r="X180" s="34"/>
      <c r="Y180" s="34"/>
      <c r="Z180" s="34"/>
      <c r="AA180" s="22"/>
    </row>
    <row r="181" spans="1:27" ht="12.75">
      <c r="A181" s="31">
        <f t="shared" si="33"/>
        <v>40355</v>
      </c>
      <c r="B181" s="29">
        <v>25</v>
      </c>
      <c r="C181" s="29">
        <v>10.5</v>
      </c>
      <c r="D181" s="26">
        <f t="shared" si="24"/>
        <v>17.75</v>
      </c>
      <c r="E181" s="26">
        <f t="shared" si="25"/>
        <v>14.5</v>
      </c>
      <c r="F181" s="32">
        <v>98</v>
      </c>
      <c r="G181" s="32">
        <v>34</v>
      </c>
      <c r="H181" s="33">
        <f t="shared" si="23"/>
        <v>66</v>
      </c>
      <c r="I181" s="29">
        <v>4.5</v>
      </c>
      <c r="J181" s="15">
        <f t="shared" si="26"/>
        <v>1</v>
      </c>
      <c r="K181" s="15"/>
      <c r="L181" s="15"/>
      <c r="M181" s="19">
        <f t="shared" si="27"/>
        <v>1</v>
      </c>
      <c r="N181" s="19"/>
      <c r="O181" s="19">
        <f t="shared" si="28"/>
        <v>1</v>
      </c>
      <c r="P181" s="19"/>
      <c r="Q181" s="34">
        <f t="shared" si="29"/>
        <v>0</v>
      </c>
      <c r="R181" s="34"/>
      <c r="S181" s="34">
        <f t="shared" si="30"/>
        <v>0</v>
      </c>
      <c r="T181" s="34"/>
      <c r="U181" s="34">
        <f t="shared" si="31"/>
        <v>0</v>
      </c>
      <c r="V181" s="34"/>
      <c r="W181" s="34">
        <f t="shared" si="32"/>
        <v>0</v>
      </c>
      <c r="X181" s="34"/>
      <c r="Y181" s="34"/>
      <c r="Z181" s="34"/>
      <c r="AA181" s="22"/>
    </row>
    <row r="182" spans="1:27" ht="12.75">
      <c r="A182" s="31">
        <f t="shared" si="33"/>
        <v>40356</v>
      </c>
      <c r="B182" s="29">
        <v>20</v>
      </c>
      <c r="C182" s="29">
        <v>12</v>
      </c>
      <c r="D182" s="26">
        <f t="shared" si="24"/>
        <v>16</v>
      </c>
      <c r="E182" s="26">
        <f t="shared" si="25"/>
        <v>8</v>
      </c>
      <c r="F182" s="32">
        <v>94</v>
      </c>
      <c r="G182" s="32">
        <v>57</v>
      </c>
      <c r="H182" s="33">
        <f t="shared" si="23"/>
        <v>75.5</v>
      </c>
      <c r="I182" s="29">
        <v>0</v>
      </c>
      <c r="J182" s="15">
        <f t="shared" si="26"/>
        <v>0</v>
      </c>
      <c r="K182" s="15"/>
      <c r="L182" s="15"/>
      <c r="M182" s="19">
        <f t="shared" si="27"/>
        <v>0</v>
      </c>
      <c r="N182" s="19"/>
      <c r="O182" s="19">
        <f t="shared" si="28"/>
        <v>0</v>
      </c>
      <c r="P182" s="19"/>
      <c r="Q182" s="34">
        <f t="shared" si="29"/>
        <v>0</v>
      </c>
      <c r="R182" s="34"/>
      <c r="S182" s="34">
        <f t="shared" si="30"/>
        <v>0</v>
      </c>
      <c r="T182" s="34"/>
      <c r="U182" s="34">
        <f t="shared" si="31"/>
        <v>0</v>
      </c>
      <c r="V182" s="34"/>
      <c r="W182" s="34">
        <f t="shared" si="32"/>
        <v>0</v>
      </c>
      <c r="X182" s="34"/>
      <c r="Y182" s="34"/>
      <c r="Z182" s="34"/>
      <c r="AA182" s="22"/>
    </row>
    <row r="183" spans="1:27" ht="12.75">
      <c r="A183" s="31">
        <f t="shared" si="33"/>
        <v>40357</v>
      </c>
      <c r="B183" s="29">
        <v>23</v>
      </c>
      <c r="C183" s="29">
        <v>12</v>
      </c>
      <c r="D183" s="26">
        <f t="shared" si="24"/>
        <v>17.5</v>
      </c>
      <c r="E183" s="26">
        <f t="shared" si="25"/>
        <v>11</v>
      </c>
      <c r="F183" s="32">
        <v>93</v>
      </c>
      <c r="G183" s="32">
        <v>45</v>
      </c>
      <c r="H183" s="33">
        <f t="shared" si="23"/>
        <v>69</v>
      </c>
      <c r="I183" s="29">
        <v>0</v>
      </c>
      <c r="J183" s="15">
        <f t="shared" si="26"/>
        <v>0</v>
      </c>
      <c r="K183" s="15"/>
      <c r="L183" s="15"/>
      <c r="M183" s="19">
        <f t="shared" si="27"/>
        <v>0</v>
      </c>
      <c r="N183" s="19"/>
      <c r="O183" s="19">
        <f t="shared" si="28"/>
        <v>0</v>
      </c>
      <c r="P183" s="19"/>
      <c r="Q183" s="34">
        <f t="shared" si="29"/>
        <v>0</v>
      </c>
      <c r="R183" s="34"/>
      <c r="S183" s="34">
        <f t="shared" si="30"/>
        <v>0</v>
      </c>
      <c r="T183" s="34"/>
      <c r="U183" s="34">
        <f t="shared" si="31"/>
        <v>0</v>
      </c>
      <c r="V183" s="34"/>
      <c r="W183" s="34">
        <f t="shared" si="32"/>
        <v>0</v>
      </c>
      <c r="X183" s="34"/>
      <c r="Y183" s="34"/>
      <c r="Z183" s="34"/>
      <c r="AA183" s="22"/>
    </row>
    <row r="184" spans="1:27" ht="12.75">
      <c r="A184" s="31">
        <f t="shared" si="33"/>
        <v>40358</v>
      </c>
      <c r="B184" s="29">
        <v>24.5</v>
      </c>
      <c r="C184" s="29">
        <v>12.5</v>
      </c>
      <c r="D184" s="26">
        <f t="shared" si="24"/>
        <v>18.5</v>
      </c>
      <c r="E184" s="26">
        <f t="shared" si="25"/>
        <v>12</v>
      </c>
      <c r="F184" s="32">
        <v>86</v>
      </c>
      <c r="G184" s="32">
        <v>42</v>
      </c>
      <c r="H184" s="33">
        <f t="shared" si="23"/>
        <v>64</v>
      </c>
      <c r="I184" s="29">
        <v>0</v>
      </c>
      <c r="J184" s="15">
        <f t="shared" si="26"/>
        <v>0</v>
      </c>
      <c r="K184" s="15"/>
      <c r="L184" s="15"/>
      <c r="M184" s="19">
        <f t="shared" si="27"/>
        <v>0</v>
      </c>
      <c r="N184" s="19"/>
      <c r="O184" s="19">
        <f t="shared" si="28"/>
        <v>0</v>
      </c>
      <c r="P184" s="19"/>
      <c r="Q184" s="34">
        <f t="shared" si="29"/>
        <v>0</v>
      </c>
      <c r="R184" s="34"/>
      <c r="S184" s="34">
        <f t="shared" si="30"/>
        <v>0</v>
      </c>
      <c r="T184" s="34"/>
      <c r="U184" s="34">
        <f t="shared" si="31"/>
        <v>0</v>
      </c>
      <c r="V184" s="34"/>
      <c r="W184" s="34">
        <f t="shared" si="32"/>
        <v>0</v>
      </c>
      <c r="X184" s="34"/>
      <c r="Y184" s="34"/>
      <c r="Z184" s="34"/>
      <c r="AA184" s="22"/>
    </row>
    <row r="185" spans="1:27" ht="12.75">
      <c r="A185" s="31">
        <f t="shared" si="33"/>
        <v>40359</v>
      </c>
      <c r="B185" s="29">
        <v>25</v>
      </c>
      <c r="C185" s="29">
        <v>15</v>
      </c>
      <c r="D185" s="26">
        <f t="shared" si="24"/>
        <v>20</v>
      </c>
      <c r="E185" s="26">
        <f t="shared" si="25"/>
        <v>10</v>
      </c>
      <c r="F185" s="32">
        <v>94</v>
      </c>
      <c r="G185" s="32">
        <v>37</v>
      </c>
      <c r="H185" s="33">
        <f t="shared" si="23"/>
        <v>65.5</v>
      </c>
      <c r="I185" s="29">
        <v>0</v>
      </c>
      <c r="J185" s="15">
        <f t="shared" si="26"/>
        <v>0</v>
      </c>
      <c r="K185" s="15"/>
      <c r="L185" s="15"/>
      <c r="M185" s="19">
        <f t="shared" si="27"/>
        <v>0</v>
      </c>
      <c r="N185" s="19">
        <f>SUM(M156:M185)</f>
        <v>10</v>
      </c>
      <c r="O185" s="19">
        <f t="shared" si="28"/>
        <v>0</v>
      </c>
      <c r="P185" s="19">
        <f>SUM(O156:O185)</f>
        <v>6</v>
      </c>
      <c r="Q185" s="34">
        <f t="shared" si="29"/>
        <v>0</v>
      </c>
      <c r="R185" s="34">
        <f>SUM(Q156:Q185)</f>
        <v>2</v>
      </c>
      <c r="S185" s="34">
        <f t="shared" si="30"/>
        <v>0</v>
      </c>
      <c r="T185" s="34">
        <f>SUM(S156:S185)</f>
        <v>0</v>
      </c>
      <c r="U185" s="34">
        <f t="shared" si="31"/>
        <v>0</v>
      </c>
      <c r="V185" s="34">
        <f>SUM(U156:U185)</f>
        <v>0</v>
      </c>
      <c r="W185" s="34">
        <f t="shared" si="32"/>
        <v>0</v>
      </c>
      <c r="X185" s="34">
        <f>SUM(W156:W185)</f>
        <v>0</v>
      </c>
      <c r="Y185" s="34"/>
      <c r="Z185" s="34"/>
      <c r="AA185" s="22"/>
    </row>
    <row r="186" spans="1:27" ht="12.75">
      <c r="A186" s="31">
        <f t="shared" si="33"/>
        <v>40360</v>
      </c>
      <c r="B186" s="29">
        <v>27.5</v>
      </c>
      <c r="C186" s="29">
        <v>15</v>
      </c>
      <c r="D186" s="26">
        <f t="shared" si="24"/>
        <v>21.25</v>
      </c>
      <c r="E186" s="26">
        <f t="shared" si="25"/>
        <v>12.5</v>
      </c>
      <c r="F186" s="32">
        <v>97</v>
      </c>
      <c r="G186" s="32">
        <v>39</v>
      </c>
      <c r="H186" s="33">
        <f t="shared" si="23"/>
        <v>68</v>
      </c>
      <c r="I186" s="29">
        <v>2.7</v>
      </c>
      <c r="J186" s="15">
        <f t="shared" si="26"/>
        <v>1</v>
      </c>
      <c r="K186" s="15"/>
      <c r="L186" s="15"/>
      <c r="M186" s="19">
        <f t="shared" si="27"/>
        <v>1</v>
      </c>
      <c r="N186" s="19"/>
      <c r="O186" s="19">
        <f t="shared" si="28"/>
        <v>1</v>
      </c>
      <c r="P186" s="19"/>
      <c r="Q186" s="34">
        <f t="shared" si="29"/>
        <v>0</v>
      </c>
      <c r="R186" s="34"/>
      <c r="S186" s="34">
        <f t="shared" si="30"/>
        <v>0</v>
      </c>
      <c r="T186" s="34"/>
      <c r="U186" s="34">
        <f t="shared" si="31"/>
        <v>0</v>
      </c>
      <c r="V186" s="34"/>
      <c r="W186" s="34">
        <f t="shared" si="32"/>
        <v>0</v>
      </c>
      <c r="X186" s="34"/>
      <c r="Y186" s="34"/>
      <c r="Z186" s="34"/>
      <c r="AA186" s="22"/>
    </row>
    <row r="187" spans="1:27" ht="12.75">
      <c r="A187" s="31">
        <f t="shared" si="33"/>
        <v>40361</v>
      </c>
      <c r="B187" s="29">
        <v>26.5</v>
      </c>
      <c r="C187" s="29">
        <v>15.5</v>
      </c>
      <c r="D187" s="26">
        <f t="shared" si="24"/>
        <v>21</v>
      </c>
      <c r="E187" s="26">
        <f t="shared" si="25"/>
        <v>11</v>
      </c>
      <c r="F187" s="32">
        <v>91</v>
      </c>
      <c r="G187" s="32">
        <v>41</v>
      </c>
      <c r="H187" s="33">
        <f t="shared" si="23"/>
        <v>66</v>
      </c>
      <c r="I187" s="29">
        <v>0</v>
      </c>
      <c r="J187" s="15">
        <f t="shared" si="26"/>
        <v>0</v>
      </c>
      <c r="K187" s="15"/>
      <c r="L187" s="15"/>
      <c r="M187" s="19">
        <f t="shared" si="27"/>
        <v>0</v>
      </c>
      <c r="N187" s="19"/>
      <c r="O187" s="19">
        <f t="shared" si="28"/>
        <v>0</v>
      </c>
      <c r="P187" s="19"/>
      <c r="Q187" s="34">
        <f t="shared" si="29"/>
        <v>0</v>
      </c>
      <c r="R187" s="34"/>
      <c r="S187" s="34">
        <f t="shared" si="30"/>
        <v>0</v>
      </c>
      <c r="T187" s="34"/>
      <c r="U187" s="34">
        <f t="shared" si="31"/>
        <v>0</v>
      </c>
      <c r="V187" s="34"/>
      <c r="W187" s="34">
        <f t="shared" si="32"/>
        <v>0</v>
      </c>
      <c r="X187" s="34"/>
      <c r="Y187" s="34"/>
      <c r="Z187" s="34"/>
      <c r="AA187" s="22"/>
    </row>
    <row r="188" spans="1:27" ht="12.75">
      <c r="A188" s="31">
        <f t="shared" si="33"/>
        <v>40362</v>
      </c>
      <c r="B188" s="29">
        <v>28.5</v>
      </c>
      <c r="C188" s="29">
        <v>16</v>
      </c>
      <c r="D188" s="26">
        <f t="shared" si="24"/>
        <v>22.25</v>
      </c>
      <c r="E188" s="26">
        <f t="shared" si="25"/>
        <v>12.5</v>
      </c>
      <c r="F188" s="32">
        <v>98</v>
      </c>
      <c r="G188" s="32">
        <v>34</v>
      </c>
      <c r="H188" s="33">
        <f t="shared" si="23"/>
        <v>66</v>
      </c>
      <c r="I188" s="29">
        <v>0</v>
      </c>
      <c r="J188" s="15">
        <f t="shared" si="26"/>
        <v>0</v>
      </c>
      <c r="K188" s="15"/>
      <c r="L188" s="15"/>
      <c r="M188" s="19">
        <f t="shared" si="27"/>
        <v>0</v>
      </c>
      <c r="N188" s="19"/>
      <c r="O188" s="19">
        <f t="shared" si="28"/>
        <v>0</v>
      </c>
      <c r="P188" s="19"/>
      <c r="Q188" s="34">
        <f t="shared" si="29"/>
        <v>0</v>
      </c>
      <c r="R188" s="34"/>
      <c r="S188" s="34">
        <f t="shared" si="30"/>
        <v>0</v>
      </c>
      <c r="T188" s="34"/>
      <c r="U188" s="34">
        <f t="shared" si="31"/>
        <v>0</v>
      </c>
      <c r="V188" s="34"/>
      <c r="W188" s="34">
        <f t="shared" si="32"/>
        <v>0</v>
      </c>
      <c r="X188" s="34"/>
      <c r="Y188" s="34"/>
      <c r="Z188" s="34"/>
      <c r="AA188" s="22"/>
    </row>
    <row r="189" spans="1:27" ht="12.75">
      <c r="A189" s="31">
        <f t="shared" si="33"/>
        <v>40363</v>
      </c>
      <c r="B189" s="29">
        <v>30</v>
      </c>
      <c r="C189" s="29">
        <v>16</v>
      </c>
      <c r="D189" s="26">
        <f t="shared" si="24"/>
        <v>23</v>
      </c>
      <c r="E189" s="26">
        <f t="shared" si="25"/>
        <v>14</v>
      </c>
      <c r="F189" s="32">
        <v>97</v>
      </c>
      <c r="G189" s="32">
        <v>37</v>
      </c>
      <c r="H189" s="33">
        <f t="shared" si="23"/>
        <v>67</v>
      </c>
      <c r="I189" s="29">
        <v>2.1</v>
      </c>
      <c r="J189" s="15">
        <f t="shared" si="26"/>
        <v>1</v>
      </c>
      <c r="K189" s="15"/>
      <c r="L189" s="15"/>
      <c r="M189" s="19">
        <f t="shared" si="27"/>
        <v>1</v>
      </c>
      <c r="N189" s="19"/>
      <c r="O189" s="19">
        <f t="shared" si="28"/>
        <v>1</v>
      </c>
      <c r="P189" s="19"/>
      <c r="Q189" s="34">
        <f t="shared" si="29"/>
        <v>0</v>
      </c>
      <c r="R189" s="34"/>
      <c r="S189" s="34">
        <f t="shared" si="30"/>
        <v>0</v>
      </c>
      <c r="T189" s="34"/>
      <c r="U189" s="34">
        <f t="shared" si="31"/>
        <v>0</v>
      </c>
      <c r="V189" s="34"/>
      <c r="W189" s="34">
        <f t="shared" si="32"/>
        <v>0</v>
      </c>
      <c r="X189" s="34"/>
      <c r="Y189" s="34"/>
      <c r="Z189" s="34"/>
      <c r="AA189" s="22"/>
    </row>
    <row r="190" spans="1:27" ht="12.75">
      <c r="A190" s="31">
        <f t="shared" si="33"/>
        <v>40364</v>
      </c>
      <c r="B190" s="29">
        <v>31</v>
      </c>
      <c r="C190" s="29">
        <v>17</v>
      </c>
      <c r="D190" s="26">
        <f t="shared" si="24"/>
        <v>24</v>
      </c>
      <c r="E190" s="26">
        <f t="shared" si="25"/>
        <v>14</v>
      </c>
      <c r="F190" s="32">
        <v>100</v>
      </c>
      <c r="G190" s="32">
        <v>38</v>
      </c>
      <c r="H190" s="33">
        <f t="shared" si="23"/>
        <v>69</v>
      </c>
      <c r="I190" s="29">
        <v>0</v>
      </c>
      <c r="J190" s="15">
        <f t="shared" si="26"/>
        <v>0</v>
      </c>
      <c r="K190" s="15"/>
      <c r="L190" s="15"/>
      <c r="M190" s="19">
        <f t="shared" si="27"/>
        <v>0</v>
      </c>
      <c r="N190" s="19"/>
      <c r="O190" s="19">
        <f t="shared" si="28"/>
        <v>0</v>
      </c>
      <c r="P190" s="19"/>
      <c r="Q190" s="34">
        <f t="shared" si="29"/>
        <v>0</v>
      </c>
      <c r="R190" s="34"/>
      <c r="S190" s="34">
        <f t="shared" si="30"/>
        <v>0</v>
      </c>
      <c r="T190" s="34"/>
      <c r="U190" s="34">
        <f t="shared" si="31"/>
        <v>0</v>
      </c>
      <c r="V190" s="34"/>
      <c r="W190" s="34">
        <f t="shared" si="32"/>
        <v>0</v>
      </c>
      <c r="X190" s="34"/>
      <c r="Y190" s="34"/>
      <c r="Z190" s="34"/>
      <c r="AA190" s="22"/>
    </row>
    <row r="191" spans="1:27" ht="12.75">
      <c r="A191" s="31">
        <f t="shared" si="33"/>
        <v>40365</v>
      </c>
      <c r="B191" s="29">
        <v>29</v>
      </c>
      <c r="C191" s="29">
        <v>17</v>
      </c>
      <c r="D191" s="26">
        <f t="shared" si="24"/>
        <v>23</v>
      </c>
      <c r="E191" s="26">
        <f t="shared" si="25"/>
        <v>12</v>
      </c>
      <c r="F191" s="32">
        <v>100</v>
      </c>
      <c r="G191" s="32">
        <v>43</v>
      </c>
      <c r="H191" s="33">
        <f t="shared" si="23"/>
        <v>71.5</v>
      </c>
      <c r="I191" s="29">
        <v>0.4</v>
      </c>
      <c r="J191" s="15">
        <f t="shared" si="26"/>
        <v>1</v>
      </c>
      <c r="K191" s="15"/>
      <c r="L191" s="15"/>
      <c r="M191" s="19">
        <f t="shared" si="27"/>
        <v>1</v>
      </c>
      <c r="N191" s="19"/>
      <c r="O191" s="19">
        <f t="shared" si="28"/>
        <v>0</v>
      </c>
      <c r="P191" s="19"/>
      <c r="Q191" s="34">
        <f t="shared" si="29"/>
        <v>0</v>
      </c>
      <c r="R191" s="34"/>
      <c r="S191" s="34">
        <f t="shared" si="30"/>
        <v>0</v>
      </c>
      <c r="T191" s="34"/>
      <c r="U191" s="34">
        <f t="shared" si="31"/>
        <v>0</v>
      </c>
      <c r="V191" s="34"/>
      <c r="W191" s="34">
        <f t="shared" si="32"/>
        <v>0</v>
      </c>
      <c r="X191" s="34"/>
      <c r="Y191" s="34"/>
      <c r="Z191" s="34"/>
      <c r="AA191" s="22"/>
    </row>
    <row r="192" spans="1:27" ht="12.75">
      <c r="A192" s="31">
        <f t="shared" si="33"/>
        <v>40366</v>
      </c>
      <c r="B192" s="29">
        <v>29</v>
      </c>
      <c r="C192" s="29">
        <v>16</v>
      </c>
      <c r="D192" s="26">
        <f t="shared" si="24"/>
        <v>22.5</v>
      </c>
      <c r="E192" s="26">
        <f t="shared" si="25"/>
        <v>13</v>
      </c>
      <c r="F192" s="32">
        <v>97</v>
      </c>
      <c r="G192" s="32">
        <v>39</v>
      </c>
      <c r="H192" s="33">
        <f t="shared" si="23"/>
        <v>68</v>
      </c>
      <c r="I192" s="29">
        <v>0.2</v>
      </c>
      <c r="J192" s="15">
        <f t="shared" si="26"/>
        <v>1</v>
      </c>
      <c r="K192" s="15"/>
      <c r="L192" s="15"/>
      <c r="M192" s="19">
        <f t="shared" si="27"/>
        <v>1</v>
      </c>
      <c r="N192" s="19"/>
      <c r="O192" s="19">
        <f t="shared" si="28"/>
        <v>0</v>
      </c>
      <c r="P192" s="19"/>
      <c r="Q192" s="34">
        <f t="shared" si="29"/>
        <v>0</v>
      </c>
      <c r="R192" s="34"/>
      <c r="S192" s="34">
        <f t="shared" si="30"/>
        <v>0</v>
      </c>
      <c r="T192" s="34"/>
      <c r="U192" s="34">
        <f t="shared" si="31"/>
        <v>0</v>
      </c>
      <c r="V192" s="34"/>
      <c r="W192" s="34">
        <f t="shared" si="32"/>
        <v>0</v>
      </c>
      <c r="X192" s="34"/>
      <c r="Y192" s="34"/>
      <c r="Z192" s="34"/>
      <c r="AA192" s="22"/>
    </row>
    <row r="193" spans="1:27" ht="12.75">
      <c r="A193" s="31">
        <f t="shared" si="33"/>
        <v>40367</v>
      </c>
      <c r="B193" s="29">
        <v>23</v>
      </c>
      <c r="C193" s="29">
        <v>13</v>
      </c>
      <c r="D193" s="26">
        <f t="shared" si="24"/>
        <v>18</v>
      </c>
      <c r="E193" s="26">
        <f t="shared" si="25"/>
        <v>10</v>
      </c>
      <c r="F193" s="32">
        <v>98</v>
      </c>
      <c r="G193" s="32">
        <v>28</v>
      </c>
      <c r="H193" s="33">
        <f t="shared" si="23"/>
        <v>63</v>
      </c>
      <c r="I193" s="29">
        <v>0</v>
      </c>
      <c r="J193" s="15">
        <f t="shared" si="26"/>
        <v>0</v>
      </c>
      <c r="K193" s="15"/>
      <c r="L193" s="15"/>
      <c r="M193" s="19">
        <f t="shared" si="27"/>
        <v>0</v>
      </c>
      <c r="N193" s="19"/>
      <c r="O193" s="19">
        <f t="shared" si="28"/>
        <v>0</v>
      </c>
      <c r="P193" s="19"/>
      <c r="Q193" s="34">
        <f t="shared" si="29"/>
        <v>0</v>
      </c>
      <c r="R193" s="34"/>
      <c r="S193" s="34">
        <f t="shared" si="30"/>
        <v>0</v>
      </c>
      <c r="T193" s="34"/>
      <c r="U193" s="34">
        <f t="shared" si="31"/>
        <v>0</v>
      </c>
      <c r="V193" s="34"/>
      <c r="W193" s="34">
        <f t="shared" si="32"/>
        <v>0</v>
      </c>
      <c r="X193" s="34"/>
      <c r="Y193" s="34"/>
      <c r="Z193" s="34"/>
      <c r="AA193" s="22"/>
    </row>
    <row r="194" spans="1:27" ht="12.75">
      <c r="A194" s="31">
        <f t="shared" si="33"/>
        <v>40368</v>
      </c>
      <c r="B194" s="29">
        <v>25</v>
      </c>
      <c r="C194" s="29">
        <v>12</v>
      </c>
      <c r="D194" s="26">
        <f t="shared" si="24"/>
        <v>18.5</v>
      </c>
      <c r="E194" s="26">
        <f t="shared" si="25"/>
        <v>13</v>
      </c>
      <c r="F194" s="32">
        <v>67</v>
      </c>
      <c r="G194" s="32">
        <v>27</v>
      </c>
      <c r="H194" s="33">
        <f t="shared" si="23"/>
        <v>47</v>
      </c>
      <c r="I194" s="29">
        <v>0</v>
      </c>
      <c r="J194" s="15">
        <f t="shared" si="26"/>
        <v>0</v>
      </c>
      <c r="K194" s="15"/>
      <c r="L194" s="15"/>
      <c r="M194" s="19">
        <f t="shared" si="27"/>
        <v>0</v>
      </c>
      <c r="N194" s="19"/>
      <c r="O194" s="19">
        <f t="shared" si="28"/>
        <v>0</v>
      </c>
      <c r="P194" s="19"/>
      <c r="Q194" s="34">
        <f t="shared" si="29"/>
        <v>0</v>
      </c>
      <c r="R194" s="34"/>
      <c r="S194" s="34">
        <f t="shared" si="30"/>
        <v>0</v>
      </c>
      <c r="T194" s="34"/>
      <c r="U194" s="34">
        <f t="shared" si="31"/>
        <v>0</v>
      </c>
      <c r="V194" s="34"/>
      <c r="W194" s="34">
        <f t="shared" si="32"/>
        <v>0</v>
      </c>
      <c r="X194" s="34"/>
      <c r="Y194" s="34"/>
      <c r="Z194" s="34"/>
      <c r="AA194" s="22"/>
    </row>
    <row r="195" spans="1:27" ht="12.75">
      <c r="A195" s="31">
        <f t="shared" si="33"/>
        <v>40369</v>
      </c>
      <c r="B195" s="29">
        <v>26</v>
      </c>
      <c r="C195" s="29">
        <v>14</v>
      </c>
      <c r="D195" s="26">
        <f t="shared" si="24"/>
        <v>20</v>
      </c>
      <c r="E195" s="26">
        <f t="shared" si="25"/>
        <v>12</v>
      </c>
      <c r="F195" s="32">
        <v>58</v>
      </c>
      <c r="G195" s="32">
        <v>23</v>
      </c>
      <c r="H195" s="33">
        <f t="shared" si="23"/>
        <v>40.5</v>
      </c>
      <c r="I195" s="29">
        <v>0</v>
      </c>
      <c r="J195" s="15">
        <v>55</v>
      </c>
      <c r="K195" s="15"/>
      <c r="L195" s="15"/>
      <c r="M195" s="19">
        <f t="shared" si="27"/>
        <v>0</v>
      </c>
      <c r="N195" s="19"/>
      <c r="O195" s="19">
        <f t="shared" si="28"/>
        <v>0</v>
      </c>
      <c r="P195" s="19"/>
      <c r="Q195" s="34">
        <f t="shared" si="29"/>
        <v>0</v>
      </c>
      <c r="R195" s="34"/>
      <c r="S195" s="34">
        <f t="shared" si="30"/>
        <v>0</v>
      </c>
      <c r="T195" s="34"/>
      <c r="U195" s="34">
        <f t="shared" si="31"/>
        <v>0</v>
      </c>
      <c r="V195" s="34"/>
      <c r="W195" s="34">
        <f t="shared" si="32"/>
        <v>0</v>
      </c>
      <c r="X195" s="34"/>
      <c r="Y195" s="34"/>
      <c r="Z195" s="34"/>
      <c r="AA195" s="22"/>
    </row>
    <row r="196" spans="1:27" ht="12.75">
      <c r="A196" s="31">
        <f t="shared" si="33"/>
        <v>40370</v>
      </c>
      <c r="B196" s="29">
        <v>31</v>
      </c>
      <c r="C196" s="29">
        <v>14.5</v>
      </c>
      <c r="D196" s="26">
        <f t="shared" si="24"/>
        <v>22.75</v>
      </c>
      <c r="E196" s="26">
        <f t="shared" si="25"/>
        <v>16.5</v>
      </c>
      <c r="F196" s="32">
        <v>88</v>
      </c>
      <c r="G196" s="32">
        <v>29</v>
      </c>
      <c r="H196" s="33">
        <f t="shared" si="23"/>
        <v>58.5</v>
      </c>
      <c r="I196" s="29">
        <v>0</v>
      </c>
      <c r="J196" s="15">
        <f t="shared" si="26"/>
        <v>0</v>
      </c>
      <c r="K196" s="15"/>
      <c r="L196" s="15"/>
      <c r="M196" s="19">
        <f t="shared" si="27"/>
        <v>0</v>
      </c>
      <c r="N196" s="19"/>
      <c r="O196" s="19">
        <f t="shared" si="28"/>
        <v>0</v>
      </c>
      <c r="P196" s="19"/>
      <c r="Q196" s="34">
        <f t="shared" si="29"/>
        <v>0</v>
      </c>
      <c r="R196" s="34"/>
      <c r="S196" s="34">
        <f t="shared" si="30"/>
        <v>0</v>
      </c>
      <c r="T196" s="34"/>
      <c r="U196" s="34">
        <f t="shared" si="31"/>
        <v>0</v>
      </c>
      <c r="V196" s="34"/>
      <c r="W196" s="34">
        <f t="shared" si="32"/>
        <v>0</v>
      </c>
      <c r="X196" s="34"/>
      <c r="Y196" s="34"/>
      <c r="Z196" s="34"/>
      <c r="AA196" s="22"/>
    </row>
    <row r="197" spans="1:27" ht="12.75">
      <c r="A197" s="31">
        <f t="shared" si="33"/>
        <v>40371</v>
      </c>
      <c r="B197" s="29">
        <v>31.5</v>
      </c>
      <c r="C197" s="29">
        <v>15</v>
      </c>
      <c r="D197" s="26">
        <f t="shared" si="24"/>
        <v>23.25</v>
      </c>
      <c r="E197" s="26">
        <f t="shared" si="25"/>
        <v>16.5</v>
      </c>
      <c r="F197" s="32">
        <v>100</v>
      </c>
      <c r="G197" s="32">
        <v>26</v>
      </c>
      <c r="H197" s="33">
        <f t="shared" si="23"/>
        <v>63</v>
      </c>
      <c r="I197" s="29">
        <v>0</v>
      </c>
      <c r="J197" s="15">
        <f t="shared" si="26"/>
        <v>0</v>
      </c>
      <c r="K197" s="15"/>
      <c r="L197" s="15"/>
      <c r="M197" s="19">
        <f t="shared" si="27"/>
        <v>0</v>
      </c>
      <c r="N197" s="19"/>
      <c r="O197" s="19">
        <f t="shared" si="28"/>
        <v>0</v>
      </c>
      <c r="P197" s="19"/>
      <c r="Q197" s="34">
        <f t="shared" si="29"/>
        <v>0</v>
      </c>
      <c r="R197" s="34"/>
      <c r="S197" s="34">
        <f t="shared" si="30"/>
        <v>0</v>
      </c>
      <c r="T197" s="34"/>
      <c r="U197" s="34">
        <f t="shared" si="31"/>
        <v>0</v>
      </c>
      <c r="V197" s="34"/>
      <c r="W197" s="34">
        <f t="shared" si="32"/>
        <v>0</v>
      </c>
      <c r="X197" s="34"/>
      <c r="Y197" s="34"/>
      <c r="Z197" s="34"/>
      <c r="AA197" s="22"/>
    </row>
    <row r="198" spans="1:27" ht="12.75">
      <c r="A198" s="31">
        <f t="shared" si="33"/>
        <v>40372</v>
      </c>
      <c r="B198" s="29">
        <v>32</v>
      </c>
      <c r="C198" s="29">
        <v>17</v>
      </c>
      <c r="D198" s="26">
        <f t="shared" si="24"/>
        <v>24.5</v>
      </c>
      <c r="E198" s="26">
        <f t="shared" si="25"/>
        <v>15</v>
      </c>
      <c r="F198" s="32">
        <v>100</v>
      </c>
      <c r="G198" s="32">
        <v>40</v>
      </c>
      <c r="H198" s="33">
        <f aca="true" t="shared" si="34" ref="H198:H261">(F198+G198)/2</f>
        <v>70</v>
      </c>
      <c r="I198" s="29">
        <v>0</v>
      </c>
      <c r="J198" s="15">
        <f t="shared" si="26"/>
        <v>0</v>
      </c>
      <c r="K198" s="15"/>
      <c r="L198" s="15"/>
      <c r="M198" s="19">
        <f t="shared" si="27"/>
        <v>0</v>
      </c>
      <c r="N198" s="19"/>
      <c r="O198" s="19">
        <f t="shared" si="28"/>
        <v>0</v>
      </c>
      <c r="P198" s="19"/>
      <c r="Q198" s="34">
        <f t="shared" si="29"/>
        <v>0</v>
      </c>
      <c r="R198" s="34"/>
      <c r="S198" s="34">
        <f t="shared" si="30"/>
        <v>0</v>
      </c>
      <c r="T198" s="34"/>
      <c r="U198" s="34">
        <f t="shared" si="31"/>
        <v>0</v>
      </c>
      <c r="V198" s="34"/>
      <c r="W198" s="34">
        <f t="shared" si="32"/>
        <v>0</v>
      </c>
      <c r="X198" s="34"/>
      <c r="Y198" s="34"/>
      <c r="Z198" s="34"/>
      <c r="AA198" s="22"/>
    </row>
    <row r="199" spans="1:27" ht="12.75">
      <c r="A199" s="31">
        <f t="shared" si="33"/>
        <v>40373</v>
      </c>
      <c r="B199" s="29">
        <v>34</v>
      </c>
      <c r="C199" s="29">
        <v>19</v>
      </c>
      <c r="D199" s="26">
        <f aca="true" t="shared" si="35" ref="D199:D262">(B199+C199)/2</f>
        <v>26.5</v>
      </c>
      <c r="E199" s="26">
        <f aca="true" t="shared" si="36" ref="E199:E262">B199-C199</f>
        <v>15</v>
      </c>
      <c r="F199" s="32">
        <v>100</v>
      </c>
      <c r="G199" s="32">
        <v>30</v>
      </c>
      <c r="H199" s="33">
        <f t="shared" si="34"/>
        <v>65</v>
      </c>
      <c r="I199" s="29">
        <v>0</v>
      </c>
      <c r="J199" s="15">
        <f aca="true" t="shared" si="37" ref="J199:J262">IF(I199&gt;0,1,0)</f>
        <v>0</v>
      </c>
      <c r="K199" s="15"/>
      <c r="L199" s="15"/>
      <c r="M199" s="19">
        <f aca="true" t="shared" si="38" ref="M199:M262">IF($I199&gt;0,1,0)</f>
        <v>0</v>
      </c>
      <c r="N199" s="19"/>
      <c r="O199" s="19">
        <f aca="true" t="shared" si="39" ref="O199:O248">IF($I199&gt;1,1,0)</f>
        <v>0</v>
      </c>
      <c r="P199" s="19"/>
      <c r="Q199" s="34">
        <f aca="true" t="shared" si="40" ref="Q199:Q262">IF($I199&gt;10,1,0)</f>
        <v>0</v>
      </c>
      <c r="R199" s="34"/>
      <c r="S199" s="34">
        <f aca="true" t="shared" si="41" ref="S199:S262">IF($I199&gt;20,1,0)</f>
        <v>0</v>
      </c>
      <c r="T199" s="34"/>
      <c r="U199" s="34">
        <f aca="true" t="shared" si="42" ref="U199:U262">IF($I199&gt;40,1,0)</f>
        <v>0</v>
      </c>
      <c r="V199" s="34"/>
      <c r="W199" s="34">
        <f aca="true" t="shared" si="43" ref="W199:W262">IF($I199&gt;60,1,0)</f>
        <v>0</v>
      </c>
      <c r="X199" s="34"/>
      <c r="Y199" s="34"/>
      <c r="Z199" s="34"/>
      <c r="AA199" s="22"/>
    </row>
    <row r="200" spans="1:27" ht="12.75">
      <c r="A200" s="31">
        <f aca="true" t="shared" si="44" ref="A200:A263">A199+1</f>
        <v>40374</v>
      </c>
      <c r="B200" s="29">
        <v>33.5</v>
      </c>
      <c r="C200" s="29">
        <v>19</v>
      </c>
      <c r="D200" s="26">
        <f t="shared" si="35"/>
        <v>26.25</v>
      </c>
      <c r="E200" s="26">
        <f t="shared" si="36"/>
        <v>14.5</v>
      </c>
      <c r="F200" s="32">
        <v>100</v>
      </c>
      <c r="G200" s="32">
        <v>34</v>
      </c>
      <c r="H200" s="33">
        <f t="shared" si="34"/>
        <v>67</v>
      </c>
      <c r="I200" s="29">
        <v>0</v>
      </c>
      <c r="J200" s="15">
        <f t="shared" si="37"/>
        <v>0</v>
      </c>
      <c r="K200" s="15"/>
      <c r="L200" s="15"/>
      <c r="M200" s="19">
        <f t="shared" si="38"/>
        <v>0</v>
      </c>
      <c r="N200" s="19"/>
      <c r="O200" s="19">
        <f t="shared" si="39"/>
        <v>0</v>
      </c>
      <c r="P200" s="19"/>
      <c r="Q200" s="34">
        <f t="shared" si="40"/>
        <v>0</v>
      </c>
      <c r="R200" s="34"/>
      <c r="S200" s="34">
        <f t="shared" si="41"/>
        <v>0</v>
      </c>
      <c r="T200" s="34"/>
      <c r="U200" s="34">
        <f t="shared" si="42"/>
        <v>0</v>
      </c>
      <c r="V200" s="34"/>
      <c r="W200" s="34">
        <f t="shared" si="43"/>
        <v>0</v>
      </c>
      <c r="X200" s="34"/>
      <c r="Y200" s="34"/>
      <c r="Z200" s="34"/>
      <c r="AA200" s="22"/>
    </row>
    <row r="201" spans="1:27" ht="12.75">
      <c r="A201" s="31">
        <f t="shared" si="44"/>
        <v>40375</v>
      </c>
      <c r="B201" s="29">
        <v>36</v>
      </c>
      <c r="C201" s="29">
        <v>20.5</v>
      </c>
      <c r="D201" s="26">
        <f t="shared" si="35"/>
        <v>28.25</v>
      </c>
      <c r="E201" s="26">
        <f t="shared" si="36"/>
        <v>15.5</v>
      </c>
      <c r="F201" s="32">
        <v>80</v>
      </c>
      <c r="G201" s="32">
        <v>25</v>
      </c>
      <c r="H201" s="33">
        <f t="shared" si="34"/>
        <v>52.5</v>
      </c>
      <c r="I201" s="29">
        <v>0</v>
      </c>
      <c r="J201" s="15">
        <f t="shared" si="37"/>
        <v>0</v>
      </c>
      <c r="K201" s="15"/>
      <c r="L201" s="15"/>
      <c r="M201" s="19">
        <f t="shared" si="38"/>
        <v>0</v>
      </c>
      <c r="N201" s="19"/>
      <c r="O201" s="19">
        <f t="shared" si="39"/>
        <v>0</v>
      </c>
      <c r="P201" s="19"/>
      <c r="Q201" s="34">
        <f t="shared" si="40"/>
        <v>0</v>
      </c>
      <c r="R201" s="34"/>
      <c r="S201" s="34">
        <f t="shared" si="41"/>
        <v>0</v>
      </c>
      <c r="T201" s="34"/>
      <c r="U201" s="34">
        <f t="shared" si="42"/>
        <v>0</v>
      </c>
      <c r="V201" s="34"/>
      <c r="W201" s="34">
        <f t="shared" si="43"/>
        <v>0</v>
      </c>
      <c r="X201" s="34"/>
      <c r="Y201" s="34"/>
      <c r="Z201" s="34"/>
      <c r="AA201" s="22"/>
    </row>
    <row r="202" spans="1:27" ht="12.75">
      <c r="A202" s="31">
        <f t="shared" si="44"/>
        <v>40376</v>
      </c>
      <c r="B202" s="29">
        <v>35</v>
      </c>
      <c r="C202" s="29">
        <v>20.5</v>
      </c>
      <c r="D202" s="26">
        <f t="shared" si="35"/>
        <v>27.75</v>
      </c>
      <c r="E202" s="26">
        <f t="shared" si="36"/>
        <v>14.5</v>
      </c>
      <c r="F202" s="32">
        <v>93</v>
      </c>
      <c r="G202" s="32">
        <v>30</v>
      </c>
      <c r="H202" s="33">
        <f t="shared" si="34"/>
        <v>61.5</v>
      </c>
      <c r="I202" s="29">
        <v>0</v>
      </c>
      <c r="J202" s="15">
        <f t="shared" si="37"/>
        <v>0</v>
      </c>
      <c r="K202" s="15"/>
      <c r="L202" s="15"/>
      <c r="M202" s="19">
        <f t="shared" si="38"/>
        <v>0</v>
      </c>
      <c r="N202" s="19"/>
      <c r="O202" s="19">
        <f t="shared" si="39"/>
        <v>0</v>
      </c>
      <c r="P202" s="19"/>
      <c r="Q202" s="34">
        <f t="shared" si="40"/>
        <v>0</v>
      </c>
      <c r="R202" s="34"/>
      <c r="S202" s="34">
        <f t="shared" si="41"/>
        <v>0</v>
      </c>
      <c r="T202" s="34"/>
      <c r="U202" s="34">
        <f t="shared" si="42"/>
        <v>0</v>
      </c>
      <c r="V202" s="34"/>
      <c r="W202" s="34">
        <f t="shared" si="43"/>
        <v>0</v>
      </c>
      <c r="X202" s="34"/>
      <c r="Y202" s="34"/>
      <c r="Z202" s="34"/>
      <c r="AA202" s="22"/>
    </row>
    <row r="203" spans="1:27" ht="12.75">
      <c r="A203" s="31">
        <f t="shared" si="44"/>
        <v>40377</v>
      </c>
      <c r="B203" s="29">
        <v>33</v>
      </c>
      <c r="C203" s="29">
        <v>18</v>
      </c>
      <c r="D203" s="26">
        <f t="shared" si="35"/>
        <v>25.5</v>
      </c>
      <c r="E203" s="26">
        <f t="shared" si="36"/>
        <v>15</v>
      </c>
      <c r="F203" s="32">
        <v>100</v>
      </c>
      <c r="G203" s="32">
        <v>38</v>
      </c>
      <c r="H203" s="33">
        <f t="shared" si="34"/>
        <v>69</v>
      </c>
      <c r="I203" s="29">
        <v>12.4</v>
      </c>
      <c r="J203" s="15">
        <f t="shared" si="37"/>
        <v>1</v>
      </c>
      <c r="K203" s="15"/>
      <c r="L203" s="15"/>
      <c r="M203" s="19">
        <f t="shared" si="38"/>
        <v>1</v>
      </c>
      <c r="N203" s="19"/>
      <c r="O203" s="19">
        <f t="shared" si="39"/>
        <v>1</v>
      </c>
      <c r="P203" s="19"/>
      <c r="Q203" s="34">
        <f t="shared" si="40"/>
        <v>1</v>
      </c>
      <c r="R203" s="34"/>
      <c r="S203" s="34">
        <f t="shared" si="41"/>
        <v>0</v>
      </c>
      <c r="T203" s="34"/>
      <c r="U203" s="34">
        <f t="shared" si="42"/>
        <v>0</v>
      </c>
      <c r="V203" s="34"/>
      <c r="W203" s="34">
        <f t="shared" si="43"/>
        <v>0</v>
      </c>
      <c r="X203" s="34"/>
      <c r="Y203" s="34"/>
      <c r="Z203" s="34"/>
      <c r="AA203" s="22"/>
    </row>
    <row r="204" spans="1:27" ht="12.75">
      <c r="A204" s="31">
        <f t="shared" si="44"/>
        <v>40378</v>
      </c>
      <c r="B204" s="29">
        <v>27.5</v>
      </c>
      <c r="C204" s="29">
        <v>17</v>
      </c>
      <c r="D204" s="26">
        <f t="shared" si="35"/>
        <v>22.25</v>
      </c>
      <c r="E204" s="26">
        <f t="shared" si="36"/>
        <v>10.5</v>
      </c>
      <c r="F204" s="32">
        <v>100</v>
      </c>
      <c r="G204" s="32">
        <v>46</v>
      </c>
      <c r="H204" s="33">
        <f t="shared" si="34"/>
        <v>73</v>
      </c>
      <c r="I204" s="29">
        <v>0</v>
      </c>
      <c r="J204" s="15">
        <f t="shared" si="37"/>
        <v>0</v>
      </c>
      <c r="K204" s="15"/>
      <c r="L204" s="15"/>
      <c r="M204" s="19">
        <f t="shared" si="38"/>
        <v>0</v>
      </c>
      <c r="N204" s="19"/>
      <c r="O204" s="19">
        <f t="shared" si="39"/>
        <v>0</v>
      </c>
      <c r="P204" s="19"/>
      <c r="Q204" s="34">
        <f t="shared" si="40"/>
        <v>0</v>
      </c>
      <c r="R204" s="34"/>
      <c r="S204" s="34">
        <f t="shared" si="41"/>
        <v>0</v>
      </c>
      <c r="T204" s="34"/>
      <c r="U204" s="34">
        <f t="shared" si="42"/>
        <v>0</v>
      </c>
      <c r="V204" s="34"/>
      <c r="W204" s="34">
        <f t="shared" si="43"/>
        <v>0</v>
      </c>
      <c r="X204" s="34"/>
      <c r="Y204" s="34"/>
      <c r="Z204" s="34"/>
      <c r="AA204" s="22"/>
    </row>
    <row r="205" spans="1:27" ht="12.75">
      <c r="A205" s="31">
        <f t="shared" si="44"/>
        <v>40379</v>
      </c>
      <c r="B205" s="29">
        <v>29</v>
      </c>
      <c r="C205" s="29">
        <v>15</v>
      </c>
      <c r="D205" s="26">
        <f t="shared" si="35"/>
        <v>22</v>
      </c>
      <c r="E205" s="26">
        <f t="shared" si="36"/>
        <v>14</v>
      </c>
      <c r="F205" s="32">
        <v>100</v>
      </c>
      <c r="G205" s="32">
        <v>42</v>
      </c>
      <c r="H205" s="33">
        <f t="shared" si="34"/>
        <v>71</v>
      </c>
      <c r="I205" s="29">
        <v>31.6</v>
      </c>
      <c r="J205" s="15">
        <f t="shared" si="37"/>
        <v>1</v>
      </c>
      <c r="K205" s="15"/>
      <c r="L205" s="15"/>
      <c r="M205" s="19">
        <f t="shared" si="38"/>
        <v>1</v>
      </c>
      <c r="N205" s="19"/>
      <c r="O205" s="19">
        <f t="shared" si="39"/>
        <v>1</v>
      </c>
      <c r="P205" s="19"/>
      <c r="Q205" s="34">
        <f t="shared" si="40"/>
        <v>1</v>
      </c>
      <c r="R205" s="34"/>
      <c r="S205" s="34">
        <f t="shared" si="41"/>
        <v>1</v>
      </c>
      <c r="T205" s="34"/>
      <c r="U205" s="34">
        <f t="shared" si="42"/>
        <v>0</v>
      </c>
      <c r="V205" s="34"/>
      <c r="W205" s="34">
        <f t="shared" si="43"/>
        <v>0</v>
      </c>
      <c r="X205" s="34"/>
      <c r="Y205" s="34"/>
      <c r="Z205" s="34"/>
      <c r="AA205" s="22"/>
    </row>
    <row r="206" spans="1:27" ht="12.75">
      <c r="A206" s="31">
        <f t="shared" si="44"/>
        <v>40380</v>
      </c>
      <c r="B206" s="29">
        <v>30</v>
      </c>
      <c r="C206" s="29">
        <v>16</v>
      </c>
      <c r="D206" s="26">
        <f t="shared" si="35"/>
        <v>23</v>
      </c>
      <c r="E206" s="26">
        <f t="shared" si="36"/>
        <v>14</v>
      </c>
      <c r="F206" s="32">
        <v>100</v>
      </c>
      <c r="G206" s="32">
        <v>43</v>
      </c>
      <c r="H206" s="33">
        <f t="shared" si="34"/>
        <v>71.5</v>
      </c>
      <c r="I206" s="29">
        <v>25.2</v>
      </c>
      <c r="J206" s="15">
        <f t="shared" si="37"/>
        <v>1</v>
      </c>
      <c r="K206" s="15"/>
      <c r="L206" s="15"/>
      <c r="M206" s="19">
        <f t="shared" si="38"/>
        <v>1</v>
      </c>
      <c r="N206" s="19"/>
      <c r="O206" s="19">
        <f t="shared" si="39"/>
        <v>1</v>
      </c>
      <c r="P206" s="19"/>
      <c r="Q206" s="34">
        <f t="shared" si="40"/>
        <v>1</v>
      </c>
      <c r="R206" s="34"/>
      <c r="S206" s="34">
        <f t="shared" si="41"/>
        <v>1</v>
      </c>
      <c r="T206" s="34"/>
      <c r="U206" s="34">
        <f t="shared" si="42"/>
        <v>0</v>
      </c>
      <c r="V206" s="34"/>
      <c r="W206" s="34">
        <f t="shared" si="43"/>
        <v>0</v>
      </c>
      <c r="X206" s="34"/>
      <c r="Y206" s="34"/>
      <c r="Z206" s="34"/>
      <c r="AA206" s="22"/>
    </row>
    <row r="207" spans="1:27" ht="12.75">
      <c r="A207" s="31">
        <f t="shared" si="44"/>
        <v>40381</v>
      </c>
      <c r="B207" s="29">
        <v>31</v>
      </c>
      <c r="C207" s="29">
        <v>17.5</v>
      </c>
      <c r="D207" s="26">
        <f t="shared" si="35"/>
        <v>24.25</v>
      </c>
      <c r="E207" s="26">
        <f t="shared" si="36"/>
        <v>13.5</v>
      </c>
      <c r="F207" s="32">
        <v>95</v>
      </c>
      <c r="G207" s="32">
        <v>34</v>
      </c>
      <c r="H207" s="33">
        <f t="shared" si="34"/>
        <v>64.5</v>
      </c>
      <c r="I207" s="29">
        <v>0</v>
      </c>
      <c r="J207" s="15">
        <f t="shared" si="37"/>
        <v>0</v>
      </c>
      <c r="K207" s="15"/>
      <c r="L207" s="15"/>
      <c r="M207" s="19">
        <f t="shared" si="38"/>
        <v>0</v>
      </c>
      <c r="N207" s="19"/>
      <c r="O207" s="19">
        <f t="shared" si="39"/>
        <v>0</v>
      </c>
      <c r="P207" s="19"/>
      <c r="Q207" s="34">
        <f t="shared" si="40"/>
        <v>0</v>
      </c>
      <c r="R207" s="34"/>
      <c r="S207" s="34">
        <f t="shared" si="41"/>
        <v>0</v>
      </c>
      <c r="T207" s="34"/>
      <c r="U207" s="34">
        <f t="shared" si="42"/>
        <v>0</v>
      </c>
      <c r="V207" s="34"/>
      <c r="W207" s="34">
        <f t="shared" si="43"/>
        <v>0</v>
      </c>
      <c r="X207" s="34"/>
      <c r="Y207" s="34"/>
      <c r="Z207" s="34"/>
      <c r="AA207" s="22"/>
    </row>
    <row r="208" spans="1:27" ht="12.75">
      <c r="A208" s="31">
        <f t="shared" si="44"/>
        <v>40382</v>
      </c>
      <c r="B208" s="29">
        <v>33</v>
      </c>
      <c r="C208" s="29">
        <v>19.5</v>
      </c>
      <c r="D208" s="26">
        <f t="shared" si="35"/>
        <v>26.25</v>
      </c>
      <c r="E208" s="26">
        <f t="shared" si="36"/>
        <v>13.5</v>
      </c>
      <c r="F208" s="32">
        <v>95</v>
      </c>
      <c r="G208" s="32">
        <v>28</v>
      </c>
      <c r="H208" s="33">
        <f t="shared" si="34"/>
        <v>61.5</v>
      </c>
      <c r="I208" s="29">
        <v>0</v>
      </c>
      <c r="J208" s="15">
        <f t="shared" si="37"/>
        <v>0</v>
      </c>
      <c r="K208" s="15"/>
      <c r="L208" s="15"/>
      <c r="M208" s="19">
        <f t="shared" si="38"/>
        <v>0</v>
      </c>
      <c r="N208" s="19"/>
      <c r="O208" s="19">
        <f t="shared" si="39"/>
        <v>0</v>
      </c>
      <c r="P208" s="19"/>
      <c r="Q208" s="34">
        <f t="shared" si="40"/>
        <v>0</v>
      </c>
      <c r="R208" s="34"/>
      <c r="S208" s="34">
        <f t="shared" si="41"/>
        <v>0</v>
      </c>
      <c r="T208" s="34"/>
      <c r="U208" s="34">
        <f t="shared" si="42"/>
        <v>0</v>
      </c>
      <c r="V208" s="34"/>
      <c r="W208" s="34">
        <f t="shared" si="43"/>
        <v>0</v>
      </c>
      <c r="X208" s="34"/>
      <c r="Y208" s="34"/>
      <c r="Z208" s="34"/>
      <c r="AA208" s="22"/>
    </row>
    <row r="209" spans="1:27" ht="12.75">
      <c r="A209" s="31">
        <f t="shared" si="44"/>
        <v>40383</v>
      </c>
      <c r="B209" s="29">
        <v>28</v>
      </c>
      <c r="C209" s="29">
        <v>13.5</v>
      </c>
      <c r="D209" s="26">
        <f t="shared" si="35"/>
        <v>20.75</v>
      </c>
      <c r="E209" s="26">
        <f t="shared" si="36"/>
        <v>14.5</v>
      </c>
      <c r="F209" s="32">
        <v>100</v>
      </c>
      <c r="G209" s="32">
        <v>30</v>
      </c>
      <c r="H209" s="33">
        <f t="shared" si="34"/>
        <v>65</v>
      </c>
      <c r="I209" s="29">
        <v>6.1</v>
      </c>
      <c r="J209" s="15">
        <f t="shared" si="37"/>
        <v>1</v>
      </c>
      <c r="K209" s="15"/>
      <c r="L209" s="15"/>
      <c r="M209" s="19">
        <f t="shared" si="38"/>
        <v>1</v>
      </c>
      <c r="N209" s="19"/>
      <c r="O209" s="19">
        <f t="shared" si="39"/>
        <v>1</v>
      </c>
      <c r="P209" s="19"/>
      <c r="Q209" s="34">
        <f t="shared" si="40"/>
        <v>0</v>
      </c>
      <c r="R209" s="34"/>
      <c r="S209" s="34">
        <f t="shared" si="41"/>
        <v>0</v>
      </c>
      <c r="T209" s="34"/>
      <c r="U209" s="34">
        <f t="shared" si="42"/>
        <v>0</v>
      </c>
      <c r="V209" s="34"/>
      <c r="W209" s="34">
        <f t="shared" si="43"/>
        <v>0</v>
      </c>
      <c r="X209" s="34"/>
      <c r="Y209" s="34"/>
      <c r="Z209" s="34"/>
      <c r="AA209" s="22"/>
    </row>
    <row r="210" spans="1:27" ht="12.75">
      <c r="A210" s="31">
        <f t="shared" si="44"/>
        <v>40384</v>
      </c>
      <c r="B210" s="29">
        <v>20.5</v>
      </c>
      <c r="C210" s="29">
        <v>12.5</v>
      </c>
      <c r="D210" s="26">
        <f t="shared" si="35"/>
        <v>16.5</v>
      </c>
      <c r="E210" s="26">
        <f t="shared" si="36"/>
        <v>8</v>
      </c>
      <c r="F210" s="32">
        <v>91</v>
      </c>
      <c r="G210" s="32">
        <v>45</v>
      </c>
      <c r="H210" s="33">
        <f t="shared" si="34"/>
        <v>68</v>
      </c>
      <c r="I210" s="29">
        <v>0</v>
      </c>
      <c r="J210" s="15">
        <f t="shared" si="37"/>
        <v>0</v>
      </c>
      <c r="K210" s="15"/>
      <c r="L210" s="15"/>
      <c r="M210" s="19">
        <f t="shared" si="38"/>
        <v>0</v>
      </c>
      <c r="N210" s="19"/>
      <c r="O210" s="19">
        <f t="shared" si="39"/>
        <v>0</v>
      </c>
      <c r="P210" s="19"/>
      <c r="Q210" s="34">
        <f t="shared" si="40"/>
        <v>0</v>
      </c>
      <c r="R210" s="34"/>
      <c r="S210" s="34">
        <f t="shared" si="41"/>
        <v>0</v>
      </c>
      <c r="T210" s="34"/>
      <c r="U210" s="34">
        <f t="shared" si="42"/>
        <v>0</v>
      </c>
      <c r="V210" s="34"/>
      <c r="W210" s="34">
        <f t="shared" si="43"/>
        <v>0</v>
      </c>
      <c r="X210" s="34"/>
      <c r="Y210" s="34"/>
      <c r="Z210" s="34"/>
      <c r="AA210" s="22"/>
    </row>
    <row r="211" spans="1:27" ht="12.75">
      <c r="A211" s="31">
        <f t="shared" si="44"/>
        <v>40385</v>
      </c>
      <c r="B211" s="29">
        <v>20</v>
      </c>
      <c r="C211" s="29">
        <v>12</v>
      </c>
      <c r="D211" s="26">
        <f t="shared" si="35"/>
        <v>16</v>
      </c>
      <c r="E211" s="26">
        <f t="shared" si="36"/>
        <v>8</v>
      </c>
      <c r="F211" s="32">
        <v>98</v>
      </c>
      <c r="G211" s="32">
        <v>43</v>
      </c>
      <c r="H211" s="33">
        <f t="shared" si="34"/>
        <v>70.5</v>
      </c>
      <c r="I211" s="29">
        <v>0</v>
      </c>
      <c r="J211" s="15">
        <f t="shared" si="37"/>
        <v>0</v>
      </c>
      <c r="K211" s="15"/>
      <c r="L211" s="15"/>
      <c r="M211" s="19">
        <f t="shared" si="38"/>
        <v>0</v>
      </c>
      <c r="N211" s="19"/>
      <c r="O211" s="19">
        <f t="shared" si="39"/>
        <v>0</v>
      </c>
      <c r="P211" s="19"/>
      <c r="Q211" s="34">
        <f t="shared" si="40"/>
        <v>0</v>
      </c>
      <c r="R211" s="34"/>
      <c r="S211" s="34">
        <f t="shared" si="41"/>
        <v>0</v>
      </c>
      <c r="T211" s="34"/>
      <c r="U211" s="34">
        <f t="shared" si="42"/>
        <v>0</v>
      </c>
      <c r="V211" s="34"/>
      <c r="W211" s="34">
        <f t="shared" si="43"/>
        <v>0</v>
      </c>
      <c r="X211" s="34"/>
      <c r="Y211" s="34"/>
      <c r="Z211" s="34"/>
      <c r="AA211" s="22"/>
    </row>
    <row r="212" spans="1:27" ht="12.75">
      <c r="A212" s="31">
        <f t="shared" si="44"/>
        <v>40386</v>
      </c>
      <c r="B212" s="29">
        <v>25</v>
      </c>
      <c r="C212" s="29">
        <v>11</v>
      </c>
      <c r="D212" s="26">
        <f t="shared" si="35"/>
        <v>18</v>
      </c>
      <c r="E212" s="26">
        <f t="shared" si="36"/>
        <v>14</v>
      </c>
      <c r="F212" s="32">
        <v>100</v>
      </c>
      <c r="G212" s="32">
        <v>32</v>
      </c>
      <c r="H212" s="33">
        <f t="shared" si="34"/>
        <v>66</v>
      </c>
      <c r="I212" s="29">
        <v>4.9</v>
      </c>
      <c r="J212" s="15">
        <f t="shared" si="37"/>
        <v>1</v>
      </c>
      <c r="K212" s="15"/>
      <c r="L212" s="15"/>
      <c r="M212" s="19">
        <f t="shared" si="38"/>
        <v>1</v>
      </c>
      <c r="N212" s="19"/>
      <c r="O212" s="19">
        <f t="shared" si="39"/>
        <v>1</v>
      </c>
      <c r="P212" s="19"/>
      <c r="Q212" s="34">
        <f t="shared" si="40"/>
        <v>0</v>
      </c>
      <c r="R212" s="34"/>
      <c r="S212" s="34">
        <f t="shared" si="41"/>
        <v>0</v>
      </c>
      <c r="T212" s="34"/>
      <c r="U212" s="34">
        <f t="shared" si="42"/>
        <v>0</v>
      </c>
      <c r="V212" s="34"/>
      <c r="W212" s="34">
        <f t="shared" si="43"/>
        <v>0</v>
      </c>
      <c r="X212" s="34"/>
      <c r="Y212" s="34"/>
      <c r="Z212" s="34"/>
      <c r="AA212" s="22"/>
    </row>
    <row r="213" spans="1:27" ht="12.75">
      <c r="A213" s="31">
        <f t="shared" si="44"/>
        <v>40387</v>
      </c>
      <c r="B213" s="29">
        <v>25.5</v>
      </c>
      <c r="C213" s="29">
        <v>12</v>
      </c>
      <c r="D213" s="26">
        <f t="shared" si="35"/>
        <v>18.75</v>
      </c>
      <c r="E213" s="26">
        <f t="shared" si="36"/>
        <v>13.5</v>
      </c>
      <c r="F213" s="32">
        <v>93</v>
      </c>
      <c r="G213" s="32">
        <v>37</v>
      </c>
      <c r="H213" s="33">
        <f t="shared" si="34"/>
        <v>65</v>
      </c>
      <c r="I213" s="29">
        <v>0</v>
      </c>
      <c r="J213" s="15">
        <f t="shared" si="37"/>
        <v>0</v>
      </c>
      <c r="K213" s="15"/>
      <c r="L213" s="15"/>
      <c r="M213" s="19">
        <f t="shared" si="38"/>
        <v>0</v>
      </c>
      <c r="N213" s="19"/>
      <c r="O213" s="19">
        <f t="shared" si="39"/>
        <v>0</v>
      </c>
      <c r="P213" s="19"/>
      <c r="Q213" s="34">
        <f t="shared" si="40"/>
        <v>0</v>
      </c>
      <c r="R213" s="34"/>
      <c r="S213" s="34">
        <f t="shared" si="41"/>
        <v>0</v>
      </c>
      <c r="T213" s="34"/>
      <c r="U213" s="34">
        <f t="shared" si="42"/>
        <v>0</v>
      </c>
      <c r="V213" s="34"/>
      <c r="W213" s="34">
        <f t="shared" si="43"/>
        <v>0</v>
      </c>
      <c r="X213" s="34"/>
      <c r="Y213" s="34"/>
      <c r="Z213" s="34"/>
      <c r="AA213" s="22"/>
    </row>
    <row r="214" spans="1:27" ht="12.75">
      <c r="A214" s="31">
        <f t="shared" si="44"/>
        <v>40388</v>
      </c>
      <c r="B214" s="29">
        <v>26</v>
      </c>
      <c r="C214" s="29">
        <v>13</v>
      </c>
      <c r="D214" s="26">
        <f t="shared" si="35"/>
        <v>19.5</v>
      </c>
      <c r="E214" s="26">
        <f t="shared" si="36"/>
        <v>13</v>
      </c>
      <c r="F214" s="32">
        <v>100</v>
      </c>
      <c r="G214" s="32">
        <v>29</v>
      </c>
      <c r="H214" s="33">
        <f t="shared" si="34"/>
        <v>64.5</v>
      </c>
      <c r="I214" s="29">
        <v>0</v>
      </c>
      <c r="J214" s="15">
        <f t="shared" si="37"/>
        <v>0</v>
      </c>
      <c r="K214" s="15"/>
      <c r="L214" s="15"/>
      <c r="M214" s="19">
        <f t="shared" si="38"/>
        <v>0</v>
      </c>
      <c r="N214" s="19"/>
      <c r="O214" s="19">
        <f t="shared" si="39"/>
        <v>0</v>
      </c>
      <c r="P214" s="19"/>
      <c r="Q214" s="34">
        <f t="shared" si="40"/>
        <v>0</v>
      </c>
      <c r="R214" s="34"/>
      <c r="S214" s="34">
        <f t="shared" si="41"/>
        <v>0</v>
      </c>
      <c r="T214" s="34"/>
      <c r="U214" s="34">
        <f t="shared" si="42"/>
        <v>0</v>
      </c>
      <c r="V214" s="34"/>
      <c r="W214" s="34">
        <f t="shared" si="43"/>
        <v>0</v>
      </c>
      <c r="X214" s="34"/>
      <c r="Y214" s="34"/>
      <c r="Z214" s="34"/>
      <c r="AA214" s="22"/>
    </row>
    <row r="215" spans="1:27" ht="12.75">
      <c r="A215" s="31">
        <f t="shared" si="44"/>
        <v>40389</v>
      </c>
      <c r="B215" s="29">
        <v>27</v>
      </c>
      <c r="C215" s="29">
        <v>12</v>
      </c>
      <c r="D215" s="26">
        <f t="shared" si="35"/>
        <v>19.5</v>
      </c>
      <c r="E215" s="26">
        <f t="shared" si="36"/>
        <v>15</v>
      </c>
      <c r="F215" s="32">
        <v>100</v>
      </c>
      <c r="G215" s="32">
        <v>41</v>
      </c>
      <c r="H215" s="33">
        <f t="shared" si="34"/>
        <v>70.5</v>
      </c>
      <c r="I215" s="29">
        <v>32.8</v>
      </c>
      <c r="J215" s="15">
        <f t="shared" si="37"/>
        <v>1</v>
      </c>
      <c r="K215" s="15"/>
      <c r="L215" s="15"/>
      <c r="M215" s="19">
        <f t="shared" si="38"/>
        <v>1</v>
      </c>
      <c r="N215" s="19"/>
      <c r="O215" s="19">
        <f t="shared" si="39"/>
        <v>1</v>
      </c>
      <c r="P215" s="19"/>
      <c r="Q215" s="34">
        <f t="shared" si="40"/>
        <v>1</v>
      </c>
      <c r="R215" s="34"/>
      <c r="S215" s="34">
        <f t="shared" si="41"/>
        <v>1</v>
      </c>
      <c r="T215" s="34"/>
      <c r="U215" s="34">
        <f t="shared" si="42"/>
        <v>0</v>
      </c>
      <c r="V215" s="34"/>
      <c r="W215" s="34">
        <f t="shared" si="43"/>
        <v>0</v>
      </c>
      <c r="X215" s="34"/>
      <c r="Y215" s="34"/>
      <c r="Z215" s="34"/>
      <c r="AA215" s="22"/>
    </row>
    <row r="216" spans="1:27" ht="12.75">
      <c r="A216" s="31">
        <f t="shared" si="44"/>
        <v>40390</v>
      </c>
      <c r="B216" s="29">
        <v>22</v>
      </c>
      <c r="C216" s="29">
        <v>11.5</v>
      </c>
      <c r="D216" s="26">
        <f t="shared" si="35"/>
        <v>16.75</v>
      </c>
      <c r="E216" s="26">
        <f t="shared" si="36"/>
        <v>10.5</v>
      </c>
      <c r="F216" s="32">
        <v>100</v>
      </c>
      <c r="G216" s="32">
        <v>47</v>
      </c>
      <c r="H216" s="33">
        <f t="shared" si="34"/>
        <v>73.5</v>
      </c>
      <c r="I216" s="29">
        <v>0.6</v>
      </c>
      <c r="J216" s="15">
        <f t="shared" si="37"/>
        <v>1</v>
      </c>
      <c r="K216" s="15"/>
      <c r="L216" s="15"/>
      <c r="M216" s="19">
        <f t="shared" si="38"/>
        <v>1</v>
      </c>
      <c r="N216" s="19">
        <f>SUM(M186:M216)</f>
        <v>11</v>
      </c>
      <c r="O216" s="19">
        <f t="shared" si="39"/>
        <v>0</v>
      </c>
      <c r="P216" s="19">
        <f>SUM(O186:O216)</f>
        <v>8</v>
      </c>
      <c r="Q216" s="34">
        <f t="shared" si="40"/>
        <v>0</v>
      </c>
      <c r="R216" s="34">
        <f>SUM(Q186:Q216)</f>
        <v>4</v>
      </c>
      <c r="S216" s="34">
        <f t="shared" si="41"/>
        <v>0</v>
      </c>
      <c r="T216" s="34">
        <f>SUM(S186:S216)</f>
        <v>3</v>
      </c>
      <c r="U216" s="34">
        <f t="shared" si="42"/>
        <v>0</v>
      </c>
      <c r="V216" s="34">
        <f>SUM(U186:U216)</f>
        <v>0</v>
      </c>
      <c r="W216" s="34">
        <f t="shared" si="43"/>
        <v>0</v>
      </c>
      <c r="X216" s="34">
        <f>SUM(W186:W216)</f>
        <v>0</v>
      </c>
      <c r="Y216" s="34"/>
      <c r="Z216" s="34"/>
      <c r="AA216" s="22"/>
    </row>
    <row r="217" spans="1:27" ht="12.75">
      <c r="A217" s="31">
        <f t="shared" si="44"/>
        <v>40391</v>
      </c>
      <c r="B217" s="29">
        <v>24.5</v>
      </c>
      <c r="C217" s="29">
        <v>12</v>
      </c>
      <c r="D217" s="26">
        <f t="shared" si="35"/>
        <v>18.25</v>
      </c>
      <c r="E217" s="26">
        <f t="shared" si="36"/>
        <v>12.5</v>
      </c>
      <c r="F217" s="32">
        <v>99</v>
      </c>
      <c r="G217" s="32">
        <v>46</v>
      </c>
      <c r="H217" s="33">
        <f t="shared" si="34"/>
        <v>72.5</v>
      </c>
      <c r="I217" s="29">
        <v>0</v>
      </c>
      <c r="J217" s="15">
        <f t="shared" si="37"/>
        <v>0</v>
      </c>
      <c r="K217" s="15"/>
      <c r="L217" s="15"/>
      <c r="M217" s="19">
        <f t="shared" si="38"/>
        <v>0</v>
      </c>
      <c r="N217" s="19"/>
      <c r="O217" s="19">
        <f t="shared" si="39"/>
        <v>0</v>
      </c>
      <c r="P217" s="19"/>
      <c r="Q217" s="34">
        <f t="shared" si="40"/>
        <v>0</v>
      </c>
      <c r="R217" s="34"/>
      <c r="S217" s="34">
        <f t="shared" si="41"/>
        <v>0</v>
      </c>
      <c r="T217" s="34"/>
      <c r="U217" s="34">
        <f t="shared" si="42"/>
        <v>0</v>
      </c>
      <c r="V217" s="34"/>
      <c r="W217" s="34">
        <f t="shared" si="43"/>
        <v>0</v>
      </c>
      <c r="X217" s="34"/>
      <c r="Y217" s="34"/>
      <c r="Z217" s="34"/>
      <c r="AA217" s="22"/>
    </row>
    <row r="218" spans="1:27" ht="12.75">
      <c r="A218" s="31">
        <f t="shared" si="44"/>
        <v>40392</v>
      </c>
      <c r="B218" s="29">
        <v>25</v>
      </c>
      <c r="C218" s="29">
        <v>15</v>
      </c>
      <c r="D218" s="26">
        <f t="shared" si="35"/>
        <v>20</v>
      </c>
      <c r="E218" s="26">
        <f t="shared" si="36"/>
        <v>10</v>
      </c>
      <c r="F218" s="32">
        <v>96</v>
      </c>
      <c r="G218" s="32">
        <v>42</v>
      </c>
      <c r="H218" s="33">
        <f t="shared" si="34"/>
        <v>69</v>
      </c>
      <c r="I218" s="29">
        <v>0</v>
      </c>
      <c r="J218" s="15">
        <f t="shared" si="37"/>
        <v>0</v>
      </c>
      <c r="K218" s="15"/>
      <c r="L218" s="15"/>
      <c r="M218" s="19">
        <f t="shared" si="38"/>
        <v>0</v>
      </c>
      <c r="N218" s="19"/>
      <c r="O218" s="19">
        <f t="shared" si="39"/>
        <v>0</v>
      </c>
      <c r="P218" s="19"/>
      <c r="Q218" s="34">
        <f t="shared" si="40"/>
        <v>0</v>
      </c>
      <c r="R218" s="34"/>
      <c r="S218" s="34">
        <f t="shared" si="41"/>
        <v>0</v>
      </c>
      <c r="T218" s="34"/>
      <c r="U218" s="34">
        <f t="shared" si="42"/>
        <v>0</v>
      </c>
      <c r="V218" s="34"/>
      <c r="W218" s="34">
        <f t="shared" si="43"/>
        <v>0</v>
      </c>
      <c r="X218" s="34"/>
      <c r="Y218" s="34"/>
      <c r="Z218" s="34"/>
      <c r="AA218" s="22"/>
    </row>
    <row r="219" spans="1:27" ht="12.75">
      <c r="A219" s="31">
        <f t="shared" si="44"/>
        <v>40393</v>
      </c>
      <c r="B219" s="29">
        <v>28</v>
      </c>
      <c r="C219" s="29">
        <v>16.5</v>
      </c>
      <c r="D219" s="26">
        <f t="shared" si="35"/>
        <v>22.25</v>
      </c>
      <c r="E219" s="26">
        <f t="shared" si="36"/>
        <v>11.5</v>
      </c>
      <c r="F219" s="32">
        <v>100</v>
      </c>
      <c r="G219" s="32">
        <v>47</v>
      </c>
      <c r="H219" s="33">
        <f t="shared" si="34"/>
        <v>73.5</v>
      </c>
      <c r="I219" s="29">
        <v>0</v>
      </c>
      <c r="J219" s="15">
        <f t="shared" si="37"/>
        <v>0</v>
      </c>
      <c r="K219" s="15"/>
      <c r="L219" s="15"/>
      <c r="M219" s="19">
        <f t="shared" si="38"/>
        <v>0</v>
      </c>
      <c r="N219" s="19"/>
      <c r="O219" s="19">
        <f t="shared" si="39"/>
        <v>0</v>
      </c>
      <c r="P219" s="19"/>
      <c r="Q219" s="34">
        <f t="shared" si="40"/>
        <v>0</v>
      </c>
      <c r="R219" s="34"/>
      <c r="S219" s="34">
        <f t="shared" si="41"/>
        <v>0</v>
      </c>
      <c r="T219" s="34"/>
      <c r="U219" s="34">
        <f t="shared" si="42"/>
        <v>0</v>
      </c>
      <c r="V219" s="34"/>
      <c r="W219" s="34">
        <f t="shared" si="43"/>
        <v>0</v>
      </c>
      <c r="X219" s="34"/>
      <c r="Y219" s="34"/>
      <c r="Z219" s="34"/>
      <c r="AA219" s="22"/>
    </row>
    <row r="220" spans="1:27" ht="12.75">
      <c r="A220" s="31">
        <f t="shared" si="44"/>
        <v>40394</v>
      </c>
      <c r="B220" s="29">
        <v>26</v>
      </c>
      <c r="C220" s="29">
        <v>15</v>
      </c>
      <c r="D220" s="26">
        <f t="shared" si="35"/>
        <v>20.5</v>
      </c>
      <c r="E220" s="26">
        <f t="shared" si="36"/>
        <v>11</v>
      </c>
      <c r="F220" s="32">
        <v>100</v>
      </c>
      <c r="G220" s="32">
        <v>45</v>
      </c>
      <c r="H220" s="33">
        <f t="shared" si="34"/>
        <v>72.5</v>
      </c>
      <c r="I220" s="29">
        <v>2.8</v>
      </c>
      <c r="J220" s="15">
        <f t="shared" si="37"/>
        <v>1</v>
      </c>
      <c r="K220" s="15"/>
      <c r="L220" s="15"/>
      <c r="M220" s="19">
        <f t="shared" si="38"/>
        <v>1</v>
      </c>
      <c r="N220" s="19"/>
      <c r="O220" s="19">
        <f t="shared" si="39"/>
        <v>1</v>
      </c>
      <c r="P220" s="19"/>
      <c r="Q220" s="34">
        <f t="shared" si="40"/>
        <v>0</v>
      </c>
      <c r="R220" s="34"/>
      <c r="S220" s="34">
        <f t="shared" si="41"/>
        <v>0</v>
      </c>
      <c r="T220" s="34"/>
      <c r="U220" s="34">
        <f t="shared" si="42"/>
        <v>0</v>
      </c>
      <c r="V220" s="34"/>
      <c r="W220" s="34">
        <f t="shared" si="43"/>
        <v>0</v>
      </c>
      <c r="X220" s="34"/>
      <c r="Y220" s="34"/>
      <c r="Z220" s="34"/>
      <c r="AA220" s="22"/>
    </row>
    <row r="221" spans="1:27" ht="12.75">
      <c r="A221" s="31">
        <f t="shared" si="44"/>
        <v>40395</v>
      </c>
      <c r="B221" s="29">
        <v>26.5</v>
      </c>
      <c r="C221" s="29">
        <v>15.5</v>
      </c>
      <c r="D221" s="26">
        <f t="shared" si="35"/>
        <v>21</v>
      </c>
      <c r="E221" s="26">
        <f t="shared" si="36"/>
        <v>11</v>
      </c>
      <c r="F221" s="32">
        <v>100</v>
      </c>
      <c r="G221" s="32">
        <v>40</v>
      </c>
      <c r="H221" s="33">
        <f t="shared" si="34"/>
        <v>70</v>
      </c>
      <c r="I221" s="29">
        <v>0</v>
      </c>
      <c r="J221" s="15">
        <f t="shared" si="37"/>
        <v>0</v>
      </c>
      <c r="K221" s="15"/>
      <c r="L221" s="15"/>
      <c r="M221" s="19">
        <f t="shared" si="38"/>
        <v>0</v>
      </c>
      <c r="N221" s="19"/>
      <c r="O221" s="19">
        <f t="shared" si="39"/>
        <v>0</v>
      </c>
      <c r="P221" s="19"/>
      <c r="Q221" s="34">
        <f t="shared" si="40"/>
        <v>0</v>
      </c>
      <c r="R221" s="34"/>
      <c r="S221" s="34">
        <f t="shared" si="41"/>
        <v>0</v>
      </c>
      <c r="T221" s="34"/>
      <c r="U221" s="34">
        <f t="shared" si="42"/>
        <v>0</v>
      </c>
      <c r="V221" s="34"/>
      <c r="W221" s="34">
        <f t="shared" si="43"/>
        <v>0</v>
      </c>
      <c r="X221" s="34"/>
      <c r="Y221" s="34"/>
      <c r="Z221" s="34"/>
      <c r="AA221" s="22"/>
    </row>
    <row r="222" spans="1:27" ht="12.75">
      <c r="A222" s="31">
        <f t="shared" si="44"/>
        <v>40396</v>
      </c>
      <c r="B222" s="29">
        <v>24</v>
      </c>
      <c r="C222" s="29">
        <v>13.5</v>
      </c>
      <c r="D222" s="26">
        <f t="shared" si="35"/>
        <v>18.75</v>
      </c>
      <c r="E222" s="26">
        <f t="shared" si="36"/>
        <v>10.5</v>
      </c>
      <c r="F222" s="32">
        <v>97</v>
      </c>
      <c r="G222" s="32">
        <v>32</v>
      </c>
      <c r="H222" s="33">
        <f t="shared" si="34"/>
        <v>64.5</v>
      </c>
      <c r="I222" s="29">
        <v>0</v>
      </c>
      <c r="J222" s="15">
        <f t="shared" si="37"/>
        <v>0</v>
      </c>
      <c r="K222" s="15"/>
      <c r="L222" s="15"/>
      <c r="M222" s="19">
        <f t="shared" si="38"/>
        <v>0</v>
      </c>
      <c r="N222" s="19"/>
      <c r="O222" s="19">
        <f t="shared" si="39"/>
        <v>0</v>
      </c>
      <c r="P222" s="19"/>
      <c r="Q222" s="34">
        <f t="shared" si="40"/>
        <v>0</v>
      </c>
      <c r="R222" s="34"/>
      <c r="S222" s="34">
        <f t="shared" si="41"/>
        <v>0</v>
      </c>
      <c r="T222" s="34"/>
      <c r="U222" s="34">
        <f t="shared" si="42"/>
        <v>0</v>
      </c>
      <c r="V222" s="34"/>
      <c r="W222" s="34">
        <f t="shared" si="43"/>
        <v>0</v>
      </c>
      <c r="X222" s="34"/>
      <c r="Y222" s="34"/>
      <c r="Z222" s="34"/>
      <c r="AA222" s="22"/>
    </row>
    <row r="223" spans="1:27" ht="12.75">
      <c r="A223" s="31">
        <f t="shared" si="44"/>
        <v>40397</v>
      </c>
      <c r="B223" s="29">
        <v>26</v>
      </c>
      <c r="C223" s="29">
        <v>12.5</v>
      </c>
      <c r="D223" s="26">
        <f t="shared" si="35"/>
        <v>19.25</v>
      </c>
      <c r="E223" s="26">
        <f t="shared" si="36"/>
        <v>13.5</v>
      </c>
      <c r="F223" s="32">
        <v>92</v>
      </c>
      <c r="G223" s="32">
        <v>37</v>
      </c>
      <c r="H223" s="33">
        <f t="shared" si="34"/>
        <v>64.5</v>
      </c>
      <c r="I223" s="29">
        <v>0</v>
      </c>
      <c r="J223" s="15">
        <f t="shared" si="37"/>
        <v>0</v>
      </c>
      <c r="K223" s="15"/>
      <c r="L223" s="15"/>
      <c r="M223" s="19">
        <f t="shared" si="38"/>
        <v>0</v>
      </c>
      <c r="N223" s="19"/>
      <c r="O223" s="19">
        <f t="shared" si="39"/>
        <v>0</v>
      </c>
      <c r="P223" s="19"/>
      <c r="Q223" s="34">
        <f t="shared" si="40"/>
        <v>0</v>
      </c>
      <c r="R223" s="34"/>
      <c r="S223" s="34">
        <f t="shared" si="41"/>
        <v>0</v>
      </c>
      <c r="T223" s="34"/>
      <c r="U223" s="34">
        <f t="shared" si="42"/>
        <v>0</v>
      </c>
      <c r="V223" s="34"/>
      <c r="W223" s="34">
        <f t="shared" si="43"/>
        <v>0</v>
      </c>
      <c r="X223" s="34"/>
      <c r="Y223" s="34"/>
      <c r="Z223" s="34"/>
      <c r="AA223" s="22"/>
    </row>
    <row r="224" spans="1:27" ht="12.75">
      <c r="A224" s="31">
        <f t="shared" si="44"/>
        <v>40398</v>
      </c>
      <c r="B224" s="29">
        <v>28</v>
      </c>
      <c r="C224" s="29">
        <v>14.5</v>
      </c>
      <c r="D224" s="26">
        <f t="shared" si="35"/>
        <v>21.25</v>
      </c>
      <c r="E224" s="26">
        <f t="shared" si="36"/>
        <v>13.5</v>
      </c>
      <c r="F224" s="32">
        <v>94</v>
      </c>
      <c r="G224" s="32">
        <v>34</v>
      </c>
      <c r="H224" s="33">
        <f t="shared" si="34"/>
        <v>64</v>
      </c>
      <c r="I224" s="29">
        <v>0</v>
      </c>
      <c r="J224" s="15">
        <f t="shared" si="37"/>
        <v>0</v>
      </c>
      <c r="K224" s="15"/>
      <c r="L224" s="15"/>
      <c r="M224" s="19">
        <f t="shared" si="38"/>
        <v>0</v>
      </c>
      <c r="N224" s="19"/>
      <c r="O224" s="19">
        <f t="shared" si="39"/>
        <v>0</v>
      </c>
      <c r="P224" s="19"/>
      <c r="Q224" s="34">
        <f t="shared" si="40"/>
        <v>0</v>
      </c>
      <c r="R224" s="34"/>
      <c r="S224" s="34">
        <f t="shared" si="41"/>
        <v>0</v>
      </c>
      <c r="T224" s="34"/>
      <c r="U224" s="34">
        <f t="shared" si="42"/>
        <v>0</v>
      </c>
      <c r="V224" s="34"/>
      <c r="W224" s="34">
        <f t="shared" si="43"/>
        <v>0</v>
      </c>
      <c r="X224" s="34"/>
      <c r="Y224" s="34"/>
      <c r="Z224" s="34"/>
      <c r="AA224" s="22"/>
    </row>
    <row r="225" spans="1:27" ht="12.75">
      <c r="A225" s="31">
        <f t="shared" si="44"/>
        <v>40399</v>
      </c>
      <c r="B225" s="29">
        <v>29</v>
      </c>
      <c r="C225" s="29">
        <v>17</v>
      </c>
      <c r="D225" s="26">
        <f t="shared" si="35"/>
        <v>23</v>
      </c>
      <c r="E225" s="26">
        <f t="shared" si="36"/>
        <v>12</v>
      </c>
      <c r="F225" s="32">
        <v>89</v>
      </c>
      <c r="G225" s="32">
        <v>29</v>
      </c>
      <c r="H225" s="33">
        <f t="shared" si="34"/>
        <v>59</v>
      </c>
      <c r="I225" s="29">
        <v>0</v>
      </c>
      <c r="J225" s="15">
        <f t="shared" si="37"/>
        <v>0</v>
      </c>
      <c r="K225" s="15"/>
      <c r="L225" s="15"/>
      <c r="M225" s="19">
        <f t="shared" si="38"/>
        <v>0</v>
      </c>
      <c r="N225" s="19"/>
      <c r="O225" s="19">
        <f t="shared" si="39"/>
        <v>0</v>
      </c>
      <c r="P225" s="19"/>
      <c r="Q225" s="34">
        <f t="shared" si="40"/>
        <v>0</v>
      </c>
      <c r="R225" s="34"/>
      <c r="S225" s="34">
        <f t="shared" si="41"/>
        <v>0</v>
      </c>
      <c r="T225" s="34"/>
      <c r="U225" s="34">
        <f t="shared" si="42"/>
        <v>0</v>
      </c>
      <c r="V225" s="34"/>
      <c r="W225" s="34">
        <f t="shared" si="43"/>
        <v>0</v>
      </c>
      <c r="X225" s="34"/>
      <c r="Y225" s="34"/>
      <c r="Z225" s="34"/>
      <c r="AA225" s="22"/>
    </row>
    <row r="226" spans="1:27" ht="12.75">
      <c r="A226" s="31">
        <f t="shared" si="44"/>
        <v>40400</v>
      </c>
      <c r="B226" s="29">
        <v>29.5</v>
      </c>
      <c r="C226" s="29">
        <v>17</v>
      </c>
      <c r="D226" s="26">
        <f t="shared" si="35"/>
        <v>23.25</v>
      </c>
      <c r="E226" s="26">
        <f t="shared" si="36"/>
        <v>12.5</v>
      </c>
      <c r="F226" s="32">
        <v>94</v>
      </c>
      <c r="G226" s="32">
        <v>32</v>
      </c>
      <c r="H226" s="33">
        <f t="shared" si="34"/>
        <v>63</v>
      </c>
      <c r="I226" s="29">
        <v>0</v>
      </c>
      <c r="J226" s="15">
        <f t="shared" si="37"/>
        <v>0</v>
      </c>
      <c r="K226" s="15"/>
      <c r="L226" s="15"/>
      <c r="M226" s="19">
        <f t="shared" si="38"/>
        <v>0</v>
      </c>
      <c r="N226" s="19"/>
      <c r="O226" s="19">
        <f t="shared" si="39"/>
        <v>0</v>
      </c>
      <c r="P226" s="19"/>
      <c r="Q226" s="34">
        <f t="shared" si="40"/>
        <v>0</v>
      </c>
      <c r="R226" s="34"/>
      <c r="S226" s="34">
        <f t="shared" si="41"/>
        <v>0</v>
      </c>
      <c r="T226" s="34"/>
      <c r="U226" s="34">
        <f t="shared" si="42"/>
        <v>0</v>
      </c>
      <c r="V226" s="34"/>
      <c r="W226" s="34">
        <f t="shared" si="43"/>
        <v>0</v>
      </c>
      <c r="X226" s="34"/>
      <c r="Y226" s="34"/>
      <c r="Z226" s="34"/>
      <c r="AA226" s="22"/>
    </row>
    <row r="227" spans="1:27" ht="12.75">
      <c r="A227" s="31">
        <f t="shared" si="44"/>
        <v>40401</v>
      </c>
      <c r="B227" s="29">
        <v>28.5</v>
      </c>
      <c r="C227" s="29">
        <v>16</v>
      </c>
      <c r="D227" s="26">
        <f t="shared" si="35"/>
        <v>22.25</v>
      </c>
      <c r="E227" s="26">
        <f t="shared" si="36"/>
        <v>12.5</v>
      </c>
      <c r="F227" s="32">
        <v>100</v>
      </c>
      <c r="G227" s="32">
        <v>38</v>
      </c>
      <c r="H227" s="33">
        <f t="shared" si="34"/>
        <v>69</v>
      </c>
      <c r="I227" s="29">
        <v>0</v>
      </c>
      <c r="J227" s="15">
        <f t="shared" si="37"/>
        <v>0</v>
      </c>
      <c r="K227" s="15"/>
      <c r="L227" s="15"/>
      <c r="M227" s="19">
        <f t="shared" si="38"/>
        <v>0</v>
      </c>
      <c r="N227" s="19"/>
      <c r="O227" s="19">
        <f t="shared" si="39"/>
        <v>0</v>
      </c>
      <c r="P227" s="19"/>
      <c r="Q227" s="34">
        <f t="shared" si="40"/>
        <v>0</v>
      </c>
      <c r="R227" s="34"/>
      <c r="S227" s="34">
        <f t="shared" si="41"/>
        <v>0</v>
      </c>
      <c r="T227" s="34"/>
      <c r="U227" s="34">
        <f t="shared" si="42"/>
        <v>0</v>
      </c>
      <c r="V227" s="34"/>
      <c r="W227" s="34">
        <f t="shared" si="43"/>
        <v>0</v>
      </c>
      <c r="X227" s="34"/>
      <c r="Y227" s="34"/>
      <c r="Z227" s="34"/>
      <c r="AA227" s="22"/>
    </row>
    <row r="228" spans="1:27" ht="12.75">
      <c r="A228" s="31">
        <f t="shared" si="44"/>
        <v>40402</v>
      </c>
      <c r="B228" s="29">
        <v>27</v>
      </c>
      <c r="C228" s="29">
        <v>15</v>
      </c>
      <c r="D228" s="26">
        <f t="shared" si="35"/>
        <v>21</v>
      </c>
      <c r="E228" s="26">
        <f t="shared" si="36"/>
        <v>12</v>
      </c>
      <c r="F228" s="32">
        <v>100</v>
      </c>
      <c r="G228" s="32">
        <v>48</v>
      </c>
      <c r="H228" s="33">
        <f t="shared" si="34"/>
        <v>74</v>
      </c>
      <c r="I228" s="29">
        <v>0</v>
      </c>
      <c r="J228" s="15">
        <f t="shared" si="37"/>
        <v>0</v>
      </c>
      <c r="K228" s="15"/>
      <c r="L228" s="15"/>
      <c r="M228" s="19">
        <f t="shared" si="38"/>
        <v>0</v>
      </c>
      <c r="N228" s="19"/>
      <c r="O228" s="19">
        <f t="shared" si="39"/>
        <v>0</v>
      </c>
      <c r="P228" s="19"/>
      <c r="Q228" s="34">
        <f t="shared" si="40"/>
        <v>0</v>
      </c>
      <c r="R228" s="34"/>
      <c r="S228" s="34">
        <f t="shared" si="41"/>
        <v>0</v>
      </c>
      <c r="T228" s="34"/>
      <c r="U228" s="34">
        <f t="shared" si="42"/>
        <v>0</v>
      </c>
      <c r="V228" s="34"/>
      <c r="W228" s="34">
        <f t="shared" si="43"/>
        <v>0</v>
      </c>
      <c r="X228" s="34"/>
      <c r="Y228" s="34"/>
      <c r="Z228" s="34"/>
      <c r="AA228" s="22"/>
    </row>
    <row r="229" spans="1:27" ht="12.75">
      <c r="A229" s="31">
        <f t="shared" si="44"/>
        <v>40403</v>
      </c>
      <c r="B229" s="29">
        <v>30.5</v>
      </c>
      <c r="C229" s="29">
        <v>16</v>
      </c>
      <c r="D229" s="26">
        <f t="shared" si="35"/>
        <v>23.25</v>
      </c>
      <c r="E229" s="26">
        <f t="shared" si="36"/>
        <v>14.5</v>
      </c>
      <c r="F229" s="32">
        <v>100</v>
      </c>
      <c r="G229" s="32">
        <v>32</v>
      </c>
      <c r="H229" s="33">
        <f t="shared" si="34"/>
        <v>66</v>
      </c>
      <c r="I229" s="29">
        <v>0</v>
      </c>
      <c r="J229" s="15">
        <f t="shared" si="37"/>
        <v>0</v>
      </c>
      <c r="K229" s="15"/>
      <c r="L229" s="15"/>
      <c r="M229" s="19">
        <f t="shared" si="38"/>
        <v>0</v>
      </c>
      <c r="N229" s="19"/>
      <c r="O229" s="19">
        <f t="shared" si="39"/>
        <v>0</v>
      </c>
      <c r="P229" s="19"/>
      <c r="Q229" s="34">
        <f t="shared" si="40"/>
        <v>0</v>
      </c>
      <c r="R229" s="34"/>
      <c r="S229" s="34">
        <f t="shared" si="41"/>
        <v>0</v>
      </c>
      <c r="T229" s="34"/>
      <c r="U229" s="34">
        <f t="shared" si="42"/>
        <v>0</v>
      </c>
      <c r="V229" s="34"/>
      <c r="W229" s="34">
        <f t="shared" si="43"/>
        <v>0</v>
      </c>
      <c r="X229" s="34"/>
      <c r="Y229" s="34"/>
      <c r="Z229" s="34"/>
      <c r="AA229" s="22"/>
    </row>
    <row r="230" spans="1:27" ht="12.75">
      <c r="A230" s="31">
        <f t="shared" si="44"/>
        <v>40404</v>
      </c>
      <c r="B230" s="29">
        <v>31</v>
      </c>
      <c r="C230" s="29">
        <v>26</v>
      </c>
      <c r="D230" s="26">
        <f t="shared" si="35"/>
        <v>28.5</v>
      </c>
      <c r="E230" s="26">
        <f t="shared" si="36"/>
        <v>5</v>
      </c>
      <c r="F230" s="32">
        <v>68</v>
      </c>
      <c r="G230" s="32">
        <v>29</v>
      </c>
      <c r="H230" s="33">
        <f t="shared" si="34"/>
        <v>48.5</v>
      </c>
      <c r="I230" s="29">
        <v>0</v>
      </c>
      <c r="J230" s="15">
        <f t="shared" si="37"/>
        <v>0</v>
      </c>
      <c r="K230" s="15"/>
      <c r="L230" s="15"/>
      <c r="M230" s="19">
        <f t="shared" si="38"/>
        <v>0</v>
      </c>
      <c r="N230" s="19"/>
      <c r="O230" s="19">
        <f t="shared" si="39"/>
        <v>0</v>
      </c>
      <c r="P230" s="19"/>
      <c r="Q230" s="34">
        <f t="shared" si="40"/>
        <v>0</v>
      </c>
      <c r="R230" s="34"/>
      <c r="S230" s="34">
        <f t="shared" si="41"/>
        <v>0</v>
      </c>
      <c r="T230" s="34"/>
      <c r="U230" s="34">
        <f t="shared" si="42"/>
        <v>0</v>
      </c>
      <c r="V230" s="34"/>
      <c r="W230" s="34">
        <f t="shared" si="43"/>
        <v>0</v>
      </c>
      <c r="X230" s="34"/>
      <c r="Y230" s="34"/>
      <c r="Z230" s="34"/>
      <c r="AA230" s="22"/>
    </row>
    <row r="231" spans="1:27" ht="12.75">
      <c r="A231" s="31">
        <f t="shared" si="44"/>
        <v>40405</v>
      </c>
      <c r="B231" s="29">
        <v>30</v>
      </c>
      <c r="C231" s="29">
        <v>19</v>
      </c>
      <c r="D231" s="26">
        <f t="shared" si="35"/>
        <v>24.5</v>
      </c>
      <c r="E231" s="26">
        <f t="shared" si="36"/>
        <v>11</v>
      </c>
      <c r="F231" s="32">
        <v>75</v>
      </c>
      <c r="G231" s="32">
        <v>38</v>
      </c>
      <c r="H231" s="33">
        <f t="shared" si="34"/>
        <v>56.5</v>
      </c>
      <c r="I231" s="29">
        <v>0.6</v>
      </c>
      <c r="J231" s="15">
        <f t="shared" si="37"/>
        <v>1</v>
      </c>
      <c r="K231" s="15"/>
      <c r="L231" s="15"/>
      <c r="M231" s="19">
        <f t="shared" si="38"/>
        <v>1</v>
      </c>
      <c r="N231" s="19"/>
      <c r="O231" s="19">
        <f t="shared" si="39"/>
        <v>0</v>
      </c>
      <c r="P231" s="19"/>
      <c r="Q231" s="34">
        <f t="shared" si="40"/>
        <v>0</v>
      </c>
      <c r="R231" s="34"/>
      <c r="S231" s="34">
        <f t="shared" si="41"/>
        <v>0</v>
      </c>
      <c r="T231" s="34"/>
      <c r="U231" s="34">
        <f t="shared" si="42"/>
        <v>0</v>
      </c>
      <c r="V231" s="34"/>
      <c r="W231" s="34">
        <f t="shared" si="43"/>
        <v>0</v>
      </c>
      <c r="X231" s="34"/>
      <c r="Y231" s="34"/>
      <c r="Z231" s="34"/>
      <c r="AA231" s="22"/>
    </row>
    <row r="232" spans="1:27" ht="12.75">
      <c r="A232" s="31">
        <f t="shared" si="44"/>
        <v>40406</v>
      </c>
      <c r="B232" s="29">
        <v>28</v>
      </c>
      <c r="C232" s="29">
        <v>18</v>
      </c>
      <c r="D232" s="26">
        <f t="shared" si="35"/>
        <v>23</v>
      </c>
      <c r="E232" s="26">
        <f t="shared" si="36"/>
        <v>10</v>
      </c>
      <c r="F232" s="32">
        <v>94</v>
      </c>
      <c r="G232" s="32">
        <v>34</v>
      </c>
      <c r="H232" s="33">
        <f t="shared" si="34"/>
        <v>64</v>
      </c>
      <c r="I232" s="29">
        <v>0</v>
      </c>
      <c r="J232" s="15">
        <f t="shared" si="37"/>
        <v>0</v>
      </c>
      <c r="K232" s="15"/>
      <c r="L232" s="15"/>
      <c r="M232" s="19">
        <f t="shared" si="38"/>
        <v>0</v>
      </c>
      <c r="N232" s="19"/>
      <c r="O232" s="19">
        <f t="shared" si="39"/>
        <v>0</v>
      </c>
      <c r="P232" s="19"/>
      <c r="Q232" s="34">
        <f t="shared" si="40"/>
        <v>0</v>
      </c>
      <c r="R232" s="34"/>
      <c r="S232" s="34">
        <f t="shared" si="41"/>
        <v>0</v>
      </c>
      <c r="T232" s="34"/>
      <c r="U232" s="34">
        <f t="shared" si="42"/>
        <v>0</v>
      </c>
      <c r="V232" s="34"/>
      <c r="W232" s="34">
        <f t="shared" si="43"/>
        <v>0</v>
      </c>
      <c r="X232" s="34"/>
      <c r="Y232" s="34"/>
      <c r="Z232" s="34"/>
      <c r="AA232" s="22"/>
    </row>
    <row r="233" spans="1:27" ht="12.75">
      <c r="A233" s="31">
        <f t="shared" si="44"/>
        <v>40407</v>
      </c>
      <c r="B233" s="29">
        <v>26</v>
      </c>
      <c r="C233" s="29">
        <v>12.5</v>
      </c>
      <c r="D233" s="26">
        <f t="shared" si="35"/>
        <v>19.25</v>
      </c>
      <c r="E233" s="26">
        <f t="shared" si="36"/>
        <v>13.5</v>
      </c>
      <c r="F233" s="32">
        <v>99</v>
      </c>
      <c r="G233" s="32">
        <v>41</v>
      </c>
      <c r="H233" s="33">
        <f t="shared" si="34"/>
        <v>70</v>
      </c>
      <c r="I233" s="29">
        <v>0</v>
      </c>
      <c r="J233" s="15">
        <f t="shared" si="37"/>
        <v>0</v>
      </c>
      <c r="K233" s="15"/>
      <c r="L233" s="15"/>
      <c r="M233" s="19">
        <f t="shared" si="38"/>
        <v>0</v>
      </c>
      <c r="N233" s="19"/>
      <c r="O233" s="19">
        <f t="shared" si="39"/>
        <v>0</v>
      </c>
      <c r="P233" s="19"/>
      <c r="Q233" s="34">
        <f t="shared" si="40"/>
        <v>0</v>
      </c>
      <c r="R233" s="34"/>
      <c r="S233" s="34">
        <f t="shared" si="41"/>
        <v>0</v>
      </c>
      <c r="T233" s="34"/>
      <c r="U233" s="34">
        <f t="shared" si="42"/>
        <v>0</v>
      </c>
      <c r="V233" s="34"/>
      <c r="W233" s="34">
        <f t="shared" si="43"/>
        <v>0</v>
      </c>
      <c r="X233" s="34"/>
      <c r="Y233" s="34"/>
      <c r="Z233" s="34"/>
      <c r="AA233" s="22"/>
    </row>
    <row r="234" spans="1:27" ht="12.75">
      <c r="A234" s="31">
        <f t="shared" si="44"/>
        <v>40408</v>
      </c>
      <c r="B234" s="29">
        <v>28</v>
      </c>
      <c r="C234" s="29">
        <v>12</v>
      </c>
      <c r="D234" s="26">
        <f t="shared" si="35"/>
        <v>20</v>
      </c>
      <c r="E234" s="26">
        <f t="shared" si="36"/>
        <v>16</v>
      </c>
      <c r="F234" s="32">
        <v>99</v>
      </c>
      <c r="G234" s="32">
        <v>31</v>
      </c>
      <c r="H234" s="33">
        <f t="shared" si="34"/>
        <v>65</v>
      </c>
      <c r="I234" s="29">
        <v>0</v>
      </c>
      <c r="J234" s="15">
        <f t="shared" si="37"/>
        <v>0</v>
      </c>
      <c r="K234" s="15"/>
      <c r="L234" s="15"/>
      <c r="M234" s="19">
        <f t="shared" si="38"/>
        <v>0</v>
      </c>
      <c r="N234" s="19"/>
      <c r="O234" s="19">
        <f t="shared" si="39"/>
        <v>0</v>
      </c>
      <c r="P234" s="19"/>
      <c r="Q234" s="34">
        <f t="shared" si="40"/>
        <v>0</v>
      </c>
      <c r="R234" s="34"/>
      <c r="S234" s="34">
        <f t="shared" si="41"/>
        <v>0</v>
      </c>
      <c r="T234" s="34"/>
      <c r="U234" s="34">
        <f t="shared" si="42"/>
        <v>0</v>
      </c>
      <c r="V234" s="34"/>
      <c r="W234" s="34">
        <f t="shared" si="43"/>
        <v>0</v>
      </c>
      <c r="X234" s="34"/>
      <c r="Y234" s="34"/>
      <c r="Z234" s="34"/>
      <c r="AA234" s="22"/>
    </row>
    <row r="235" spans="1:27" ht="12.75">
      <c r="A235" s="31">
        <f t="shared" si="44"/>
        <v>40409</v>
      </c>
      <c r="B235" s="29">
        <v>31.5</v>
      </c>
      <c r="C235" s="29">
        <v>14.5</v>
      </c>
      <c r="D235" s="26">
        <f t="shared" si="35"/>
        <v>23</v>
      </c>
      <c r="E235" s="26">
        <f t="shared" si="36"/>
        <v>17</v>
      </c>
      <c r="F235" s="32">
        <v>100</v>
      </c>
      <c r="G235" s="32">
        <v>26</v>
      </c>
      <c r="H235" s="33">
        <f t="shared" si="34"/>
        <v>63</v>
      </c>
      <c r="I235" s="29">
        <v>0.2</v>
      </c>
      <c r="J235" s="15">
        <f t="shared" si="37"/>
        <v>1</v>
      </c>
      <c r="K235" s="15"/>
      <c r="L235" s="15"/>
      <c r="M235" s="19">
        <f t="shared" si="38"/>
        <v>1</v>
      </c>
      <c r="N235" s="19"/>
      <c r="O235" s="19">
        <f t="shared" si="39"/>
        <v>0</v>
      </c>
      <c r="P235" s="19"/>
      <c r="Q235" s="34">
        <f t="shared" si="40"/>
        <v>0</v>
      </c>
      <c r="R235" s="34"/>
      <c r="S235" s="34">
        <f t="shared" si="41"/>
        <v>0</v>
      </c>
      <c r="T235" s="34"/>
      <c r="U235" s="34">
        <f t="shared" si="42"/>
        <v>0</v>
      </c>
      <c r="V235" s="34"/>
      <c r="W235" s="34">
        <f t="shared" si="43"/>
        <v>0</v>
      </c>
      <c r="X235" s="34"/>
      <c r="Y235" s="34"/>
      <c r="Z235" s="34"/>
      <c r="AA235" s="22"/>
    </row>
    <row r="236" spans="1:27" ht="12.75">
      <c r="A236" s="31">
        <f t="shared" si="44"/>
        <v>40410</v>
      </c>
      <c r="B236" s="29">
        <v>32</v>
      </c>
      <c r="C236" s="29">
        <v>18</v>
      </c>
      <c r="D236" s="26">
        <f t="shared" si="35"/>
        <v>25</v>
      </c>
      <c r="E236" s="26">
        <f t="shared" si="36"/>
        <v>14</v>
      </c>
      <c r="F236" s="32">
        <v>78</v>
      </c>
      <c r="G236" s="32">
        <v>33</v>
      </c>
      <c r="H236" s="33">
        <f t="shared" si="34"/>
        <v>55.5</v>
      </c>
      <c r="I236" s="29">
        <v>0</v>
      </c>
      <c r="J236" s="15">
        <f t="shared" si="37"/>
        <v>0</v>
      </c>
      <c r="K236" s="15"/>
      <c r="L236" s="15"/>
      <c r="M236" s="19">
        <f t="shared" si="38"/>
        <v>0</v>
      </c>
      <c r="N236" s="19"/>
      <c r="O236" s="19">
        <f t="shared" si="39"/>
        <v>0</v>
      </c>
      <c r="P236" s="19"/>
      <c r="Q236" s="34">
        <f t="shared" si="40"/>
        <v>0</v>
      </c>
      <c r="R236" s="34"/>
      <c r="S236" s="34">
        <f t="shared" si="41"/>
        <v>0</v>
      </c>
      <c r="T236" s="34"/>
      <c r="U236" s="34">
        <f t="shared" si="42"/>
        <v>0</v>
      </c>
      <c r="V236" s="34"/>
      <c r="W236" s="34">
        <f t="shared" si="43"/>
        <v>0</v>
      </c>
      <c r="X236" s="34"/>
      <c r="Y236" s="34"/>
      <c r="Z236" s="34"/>
      <c r="AA236" s="22"/>
    </row>
    <row r="237" spans="1:27" ht="12.75">
      <c r="A237" s="31">
        <f t="shared" si="44"/>
        <v>40411</v>
      </c>
      <c r="B237" s="29">
        <v>30</v>
      </c>
      <c r="C237" s="29">
        <v>19</v>
      </c>
      <c r="D237" s="26">
        <f t="shared" si="35"/>
        <v>24.5</v>
      </c>
      <c r="E237" s="26">
        <f t="shared" si="36"/>
        <v>11</v>
      </c>
      <c r="F237" s="32">
        <v>81</v>
      </c>
      <c r="G237" s="32">
        <v>44</v>
      </c>
      <c r="H237" s="33">
        <f t="shared" si="34"/>
        <v>62.5</v>
      </c>
      <c r="I237" s="29">
        <v>0</v>
      </c>
      <c r="J237" s="15">
        <f t="shared" si="37"/>
        <v>0</v>
      </c>
      <c r="K237" s="15"/>
      <c r="L237" s="15"/>
      <c r="M237" s="19">
        <f t="shared" si="38"/>
        <v>0</v>
      </c>
      <c r="N237" s="19"/>
      <c r="O237" s="19">
        <f t="shared" si="39"/>
        <v>0</v>
      </c>
      <c r="P237" s="19"/>
      <c r="Q237" s="34">
        <f t="shared" si="40"/>
        <v>0</v>
      </c>
      <c r="R237" s="34"/>
      <c r="S237" s="34">
        <f t="shared" si="41"/>
        <v>0</v>
      </c>
      <c r="T237" s="34"/>
      <c r="U237" s="34">
        <f t="shared" si="42"/>
        <v>0</v>
      </c>
      <c r="V237" s="34"/>
      <c r="W237" s="34">
        <f t="shared" si="43"/>
        <v>0</v>
      </c>
      <c r="X237" s="34"/>
      <c r="Y237" s="34"/>
      <c r="Z237" s="34"/>
      <c r="AA237" s="22"/>
    </row>
    <row r="238" spans="1:27" ht="12.75">
      <c r="A238" s="31">
        <f t="shared" si="44"/>
        <v>40412</v>
      </c>
      <c r="B238" s="29">
        <v>28</v>
      </c>
      <c r="C238" s="29">
        <v>17</v>
      </c>
      <c r="D238" s="26">
        <f t="shared" si="35"/>
        <v>22.5</v>
      </c>
      <c r="E238" s="26">
        <f t="shared" si="36"/>
        <v>11</v>
      </c>
      <c r="F238" s="32">
        <v>96</v>
      </c>
      <c r="G238" s="32">
        <v>43</v>
      </c>
      <c r="H238" s="33">
        <f t="shared" si="34"/>
        <v>69.5</v>
      </c>
      <c r="I238" s="29">
        <v>0</v>
      </c>
      <c r="J238" s="15">
        <f t="shared" si="37"/>
        <v>0</v>
      </c>
      <c r="K238" s="15"/>
      <c r="L238" s="15"/>
      <c r="M238" s="19">
        <f t="shared" si="38"/>
        <v>0</v>
      </c>
      <c r="N238" s="19"/>
      <c r="O238" s="19">
        <f t="shared" si="39"/>
        <v>0</v>
      </c>
      <c r="P238" s="19"/>
      <c r="Q238" s="34">
        <f t="shared" si="40"/>
        <v>0</v>
      </c>
      <c r="R238" s="34"/>
      <c r="S238" s="34">
        <f t="shared" si="41"/>
        <v>0</v>
      </c>
      <c r="T238" s="34"/>
      <c r="U238" s="34">
        <f t="shared" si="42"/>
        <v>0</v>
      </c>
      <c r="V238" s="34"/>
      <c r="W238" s="34">
        <f t="shared" si="43"/>
        <v>0</v>
      </c>
      <c r="X238" s="34"/>
      <c r="Y238" s="34"/>
      <c r="Z238" s="34"/>
      <c r="AA238" s="22"/>
    </row>
    <row r="239" spans="1:27" ht="12.75">
      <c r="A239" s="31">
        <f t="shared" si="44"/>
        <v>40413</v>
      </c>
      <c r="B239" s="29">
        <v>28</v>
      </c>
      <c r="C239" s="29">
        <v>17</v>
      </c>
      <c r="D239" s="26">
        <f t="shared" si="35"/>
        <v>22.5</v>
      </c>
      <c r="E239" s="26">
        <f t="shared" si="36"/>
        <v>11</v>
      </c>
      <c r="F239" s="32">
        <v>90</v>
      </c>
      <c r="G239" s="32">
        <v>48</v>
      </c>
      <c r="H239" s="33">
        <f t="shared" si="34"/>
        <v>69</v>
      </c>
      <c r="I239" s="29">
        <v>0</v>
      </c>
      <c r="J239" s="15">
        <f t="shared" si="37"/>
        <v>0</v>
      </c>
      <c r="K239" s="15"/>
      <c r="L239" s="15"/>
      <c r="M239" s="19">
        <f t="shared" si="38"/>
        <v>0</v>
      </c>
      <c r="N239" s="19"/>
      <c r="O239" s="19">
        <f t="shared" si="39"/>
        <v>0</v>
      </c>
      <c r="P239" s="19"/>
      <c r="Q239" s="34">
        <f t="shared" si="40"/>
        <v>0</v>
      </c>
      <c r="R239" s="34"/>
      <c r="S239" s="34">
        <f t="shared" si="41"/>
        <v>0</v>
      </c>
      <c r="T239" s="34"/>
      <c r="U239" s="34">
        <f t="shared" si="42"/>
        <v>0</v>
      </c>
      <c r="V239" s="34"/>
      <c r="W239" s="34">
        <f t="shared" si="43"/>
        <v>0</v>
      </c>
      <c r="X239" s="34"/>
      <c r="Y239" s="34"/>
      <c r="Z239" s="34"/>
      <c r="AA239" s="22"/>
    </row>
    <row r="240" spans="1:27" ht="12.75">
      <c r="A240" s="31">
        <f t="shared" si="44"/>
        <v>40414</v>
      </c>
      <c r="B240" s="29">
        <v>27</v>
      </c>
      <c r="C240" s="29">
        <v>18</v>
      </c>
      <c r="D240" s="26">
        <f t="shared" si="35"/>
        <v>22.5</v>
      </c>
      <c r="E240" s="26">
        <f t="shared" si="36"/>
        <v>9</v>
      </c>
      <c r="F240" s="32">
        <v>78</v>
      </c>
      <c r="G240" s="32">
        <v>45</v>
      </c>
      <c r="H240" s="33">
        <f t="shared" si="34"/>
        <v>61.5</v>
      </c>
      <c r="I240" s="29">
        <v>0</v>
      </c>
      <c r="J240" s="15">
        <f t="shared" si="37"/>
        <v>0</v>
      </c>
      <c r="K240" s="15"/>
      <c r="L240" s="15"/>
      <c r="M240" s="19">
        <f t="shared" si="38"/>
        <v>0</v>
      </c>
      <c r="N240" s="19"/>
      <c r="O240" s="19">
        <f t="shared" si="39"/>
        <v>0</v>
      </c>
      <c r="P240" s="19"/>
      <c r="Q240" s="34">
        <f t="shared" si="40"/>
        <v>0</v>
      </c>
      <c r="R240" s="34"/>
      <c r="S240" s="34">
        <f t="shared" si="41"/>
        <v>0</v>
      </c>
      <c r="T240" s="34"/>
      <c r="U240" s="34">
        <f t="shared" si="42"/>
        <v>0</v>
      </c>
      <c r="V240" s="34"/>
      <c r="W240" s="34">
        <f t="shared" si="43"/>
        <v>0</v>
      </c>
      <c r="X240" s="34"/>
      <c r="Y240" s="34"/>
      <c r="Z240" s="34"/>
      <c r="AA240" s="22"/>
    </row>
    <row r="241" spans="1:27" ht="12.75">
      <c r="A241" s="31">
        <f t="shared" si="44"/>
        <v>40415</v>
      </c>
      <c r="B241" s="29">
        <v>27</v>
      </c>
      <c r="C241" s="29">
        <v>17.5</v>
      </c>
      <c r="D241" s="26">
        <f t="shared" si="35"/>
        <v>22.25</v>
      </c>
      <c r="E241" s="26">
        <f t="shared" si="36"/>
        <v>9.5</v>
      </c>
      <c r="F241" s="32">
        <v>89</v>
      </c>
      <c r="G241" s="32">
        <v>40</v>
      </c>
      <c r="H241" s="33">
        <f t="shared" si="34"/>
        <v>64.5</v>
      </c>
      <c r="I241" s="29">
        <v>0</v>
      </c>
      <c r="J241" s="15">
        <f t="shared" si="37"/>
        <v>0</v>
      </c>
      <c r="K241" s="15"/>
      <c r="L241" s="15"/>
      <c r="M241" s="19">
        <f t="shared" si="38"/>
        <v>0</v>
      </c>
      <c r="N241" s="19"/>
      <c r="O241" s="19">
        <f t="shared" si="39"/>
        <v>0</v>
      </c>
      <c r="P241" s="19"/>
      <c r="Q241" s="34">
        <f t="shared" si="40"/>
        <v>0</v>
      </c>
      <c r="R241" s="34"/>
      <c r="S241" s="34">
        <f t="shared" si="41"/>
        <v>0</v>
      </c>
      <c r="T241" s="34"/>
      <c r="U241" s="34">
        <f t="shared" si="42"/>
        <v>0</v>
      </c>
      <c r="V241" s="34"/>
      <c r="W241" s="34">
        <f t="shared" si="43"/>
        <v>0</v>
      </c>
      <c r="X241" s="34"/>
      <c r="Y241" s="34"/>
      <c r="Z241" s="34"/>
      <c r="AA241" s="22"/>
    </row>
    <row r="242" spans="1:27" ht="12.75">
      <c r="A242" s="31">
        <f t="shared" si="44"/>
        <v>40416</v>
      </c>
      <c r="B242" s="29">
        <v>27</v>
      </c>
      <c r="C242" s="29">
        <v>17.5</v>
      </c>
      <c r="D242" s="26">
        <f t="shared" si="35"/>
        <v>22.25</v>
      </c>
      <c r="E242" s="26">
        <f t="shared" si="36"/>
        <v>9.5</v>
      </c>
      <c r="F242" s="32">
        <v>90</v>
      </c>
      <c r="G242" s="32">
        <v>36</v>
      </c>
      <c r="H242" s="33">
        <f t="shared" si="34"/>
        <v>63</v>
      </c>
      <c r="I242" s="29">
        <v>0</v>
      </c>
      <c r="J242" s="15">
        <f t="shared" si="37"/>
        <v>0</v>
      </c>
      <c r="K242" s="15"/>
      <c r="L242" s="15"/>
      <c r="M242" s="19">
        <f t="shared" si="38"/>
        <v>0</v>
      </c>
      <c r="N242" s="19"/>
      <c r="O242" s="19">
        <f t="shared" si="39"/>
        <v>0</v>
      </c>
      <c r="P242" s="19"/>
      <c r="Q242" s="34">
        <f t="shared" si="40"/>
        <v>0</v>
      </c>
      <c r="R242" s="34"/>
      <c r="S242" s="34">
        <f t="shared" si="41"/>
        <v>0</v>
      </c>
      <c r="T242" s="34"/>
      <c r="U242" s="34">
        <f t="shared" si="42"/>
        <v>0</v>
      </c>
      <c r="V242" s="34"/>
      <c r="W242" s="34">
        <f t="shared" si="43"/>
        <v>0</v>
      </c>
      <c r="X242" s="34"/>
      <c r="Y242" s="34"/>
      <c r="Z242" s="34"/>
      <c r="AA242" s="22"/>
    </row>
    <row r="243" spans="1:27" ht="12.75">
      <c r="A243" s="31">
        <f t="shared" si="44"/>
        <v>40417</v>
      </c>
      <c r="B243" s="29">
        <v>28</v>
      </c>
      <c r="C243" s="29">
        <v>18</v>
      </c>
      <c r="D243" s="26">
        <f t="shared" si="35"/>
        <v>23</v>
      </c>
      <c r="E243" s="26">
        <f t="shared" si="36"/>
        <v>10</v>
      </c>
      <c r="F243" s="32">
        <v>92</v>
      </c>
      <c r="G243" s="32">
        <v>50</v>
      </c>
      <c r="H243" s="33">
        <f t="shared" si="34"/>
        <v>71</v>
      </c>
      <c r="I243" s="29">
        <v>0</v>
      </c>
      <c r="J243" s="15">
        <f t="shared" si="37"/>
        <v>0</v>
      </c>
      <c r="K243" s="15"/>
      <c r="L243" s="15"/>
      <c r="M243" s="19">
        <f t="shared" si="38"/>
        <v>0</v>
      </c>
      <c r="N243" s="19"/>
      <c r="O243" s="19">
        <f t="shared" si="39"/>
        <v>0</v>
      </c>
      <c r="P243" s="19"/>
      <c r="Q243" s="34">
        <f t="shared" si="40"/>
        <v>0</v>
      </c>
      <c r="R243" s="34"/>
      <c r="S243" s="34">
        <f t="shared" si="41"/>
        <v>0</v>
      </c>
      <c r="T243" s="34"/>
      <c r="U243" s="34">
        <f t="shared" si="42"/>
        <v>0</v>
      </c>
      <c r="V243" s="34"/>
      <c r="W243" s="34">
        <f t="shared" si="43"/>
        <v>0</v>
      </c>
      <c r="X243" s="34"/>
      <c r="Y243" s="34"/>
      <c r="Z243" s="34"/>
      <c r="AA243" s="22"/>
    </row>
    <row r="244" spans="1:27" ht="12.75">
      <c r="A244" s="31">
        <f t="shared" si="44"/>
        <v>40418</v>
      </c>
      <c r="B244" s="29">
        <v>26.5</v>
      </c>
      <c r="C244" s="29">
        <v>16.5</v>
      </c>
      <c r="D244" s="26">
        <f t="shared" si="35"/>
        <v>21.5</v>
      </c>
      <c r="E244" s="26">
        <f t="shared" si="36"/>
        <v>10</v>
      </c>
      <c r="F244" s="32">
        <v>100</v>
      </c>
      <c r="G244" s="32">
        <v>51</v>
      </c>
      <c r="H244" s="33">
        <f t="shared" si="34"/>
        <v>75.5</v>
      </c>
      <c r="I244" s="29">
        <v>0</v>
      </c>
      <c r="J244" s="15">
        <f t="shared" si="37"/>
        <v>0</v>
      </c>
      <c r="K244" s="15"/>
      <c r="L244" s="15"/>
      <c r="M244" s="19">
        <f t="shared" si="38"/>
        <v>0</v>
      </c>
      <c r="N244" s="19"/>
      <c r="O244" s="19">
        <f t="shared" si="39"/>
        <v>0</v>
      </c>
      <c r="P244" s="19"/>
      <c r="Q244" s="34">
        <f t="shared" si="40"/>
        <v>0</v>
      </c>
      <c r="R244" s="34"/>
      <c r="S244" s="34">
        <f t="shared" si="41"/>
        <v>0</v>
      </c>
      <c r="T244" s="34"/>
      <c r="U244" s="34">
        <f t="shared" si="42"/>
        <v>0</v>
      </c>
      <c r="V244" s="34"/>
      <c r="W244" s="34">
        <f t="shared" si="43"/>
        <v>0</v>
      </c>
      <c r="X244" s="34"/>
      <c r="Y244" s="34"/>
      <c r="Z244" s="34"/>
      <c r="AA244" s="22"/>
    </row>
    <row r="245" spans="1:27" ht="12.75">
      <c r="A245" s="31">
        <f t="shared" si="44"/>
        <v>40419</v>
      </c>
      <c r="B245" s="29">
        <v>24</v>
      </c>
      <c r="C245" s="29">
        <v>16</v>
      </c>
      <c r="D245" s="26">
        <f t="shared" si="35"/>
        <v>20</v>
      </c>
      <c r="E245" s="26">
        <f t="shared" si="36"/>
        <v>8</v>
      </c>
      <c r="F245" s="32">
        <v>97</v>
      </c>
      <c r="G245" s="32">
        <v>44</v>
      </c>
      <c r="H245" s="33">
        <f t="shared" si="34"/>
        <v>70.5</v>
      </c>
      <c r="I245" s="29">
        <v>0</v>
      </c>
      <c r="J245" s="15">
        <f t="shared" si="37"/>
        <v>0</v>
      </c>
      <c r="K245" s="15"/>
      <c r="L245" s="15"/>
      <c r="M245" s="19">
        <f t="shared" si="38"/>
        <v>0</v>
      </c>
      <c r="N245" s="19"/>
      <c r="O245" s="19">
        <f t="shared" si="39"/>
        <v>0</v>
      </c>
      <c r="P245" s="19"/>
      <c r="Q245" s="34">
        <f t="shared" si="40"/>
        <v>0</v>
      </c>
      <c r="R245" s="34"/>
      <c r="S245" s="34">
        <f t="shared" si="41"/>
        <v>0</v>
      </c>
      <c r="T245" s="34"/>
      <c r="U245" s="34">
        <f t="shared" si="42"/>
        <v>0</v>
      </c>
      <c r="V245" s="34"/>
      <c r="W245" s="34">
        <f t="shared" si="43"/>
        <v>0</v>
      </c>
      <c r="X245" s="34"/>
      <c r="Y245" s="34"/>
      <c r="Z245" s="34"/>
      <c r="AA245" s="22"/>
    </row>
    <row r="246" spans="1:27" ht="12.75">
      <c r="A246" s="31">
        <f t="shared" si="44"/>
        <v>40420</v>
      </c>
      <c r="B246" s="29">
        <v>23</v>
      </c>
      <c r="C246" s="29">
        <v>15</v>
      </c>
      <c r="D246" s="26">
        <f t="shared" si="35"/>
        <v>19</v>
      </c>
      <c r="E246" s="26">
        <f t="shared" si="36"/>
        <v>8</v>
      </c>
      <c r="F246" s="32">
        <v>80</v>
      </c>
      <c r="G246" s="32">
        <v>47</v>
      </c>
      <c r="H246" s="33">
        <f t="shared" si="34"/>
        <v>63.5</v>
      </c>
      <c r="I246" s="29">
        <v>0</v>
      </c>
      <c r="J246" s="15">
        <f t="shared" si="37"/>
        <v>0</v>
      </c>
      <c r="K246" s="15"/>
      <c r="L246" s="15"/>
      <c r="M246" s="19">
        <f t="shared" si="38"/>
        <v>0</v>
      </c>
      <c r="N246" s="19"/>
      <c r="O246" s="19">
        <f t="shared" si="39"/>
        <v>0</v>
      </c>
      <c r="P246" s="19"/>
      <c r="Q246" s="34">
        <f t="shared" si="40"/>
        <v>0</v>
      </c>
      <c r="R246" s="34"/>
      <c r="S246" s="34">
        <f t="shared" si="41"/>
        <v>0</v>
      </c>
      <c r="T246" s="34"/>
      <c r="U246" s="34">
        <f t="shared" si="42"/>
        <v>0</v>
      </c>
      <c r="V246" s="34"/>
      <c r="W246" s="34">
        <f t="shared" si="43"/>
        <v>0</v>
      </c>
      <c r="X246" s="34"/>
      <c r="Y246" s="34"/>
      <c r="Z246" s="34"/>
      <c r="AA246" s="22"/>
    </row>
    <row r="247" spans="1:27" ht="12.75">
      <c r="A247" s="31">
        <f t="shared" si="44"/>
        <v>40421</v>
      </c>
      <c r="B247" s="29">
        <v>21.5</v>
      </c>
      <c r="C247" s="29">
        <v>11</v>
      </c>
      <c r="D247" s="26">
        <f t="shared" si="35"/>
        <v>16.25</v>
      </c>
      <c r="E247" s="26">
        <f t="shared" si="36"/>
        <v>10.5</v>
      </c>
      <c r="F247" s="32">
        <v>81</v>
      </c>
      <c r="G247" s="32">
        <v>39</v>
      </c>
      <c r="H247" s="33">
        <f t="shared" si="34"/>
        <v>60</v>
      </c>
      <c r="I247" s="29">
        <v>0</v>
      </c>
      <c r="J247" s="15">
        <f t="shared" si="37"/>
        <v>0</v>
      </c>
      <c r="K247" s="15"/>
      <c r="L247" s="15"/>
      <c r="M247" s="19">
        <f t="shared" si="38"/>
        <v>0</v>
      </c>
      <c r="N247" s="19">
        <f>SUM(M217:M247)</f>
        <v>3</v>
      </c>
      <c r="O247" s="19">
        <f t="shared" si="39"/>
        <v>0</v>
      </c>
      <c r="P247" s="19">
        <f>SUM(O217:O247)</f>
        <v>1</v>
      </c>
      <c r="Q247" s="34">
        <f t="shared" si="40"/>
        <v>0</v>
      </c>
      <c r="R247" s="34">
        <f>SUM(Q217:Q247)</f>
        <v>0</v>
      </c>
      <c r="S247" s="34">
        <f t="shared" si="41"/>
        <v>0</v>
      </c>
      <c r="T247" s="34">
        <f>SUM(S217:S247)</f>
        <v>0</v>
      </c>
      <c r="U247" s="34">
        <f t="shared" si="42"/>
        <v>0</v>
      </c>
      <c r="V247" s="34">
        <f>SUM(U217:U247)</f>
        <v>0</v>
      </c>
      <c r="W247" s="34">
        <f t="shared" si="43"/>
        <v>0</v>
      </c>
      <c r="X247" s="34">
        <f>SUM(W217:W247)</f>
        <v>0</v>
      </c>
      <c r="Y247" s="34"/>
      <c r="Z247" s="34"/>
      <c r="AA247" s="22"/>
    </row>
    <row r="248" spans="1:27" ht="12.75">
      <c r="A248" s="31">
        <f t="shared" si="44"/>
        <v>40422</v>
      </c>
      <c r="B248" s="29">
        <v>20</v>
      </c>
      <c r="C248" s="29">
        <v>9</v>
      </c>
      <c r="D248" s="26">
        <f t="shared" si="35"/>
        <v>14.5</v>
      </c>
      <c r="E248" s="26">
        <f t="shared" si="36"/>
        <v>11</v>
      </c>
      <c r="F248" s="32">
        <v>82</v>
      </c>
      <c r="G248" s="32">
        <v>29</v>
      </c>
      <c r="H248" s="33">
        <f t="shared" si="34"/>
        <v>55.5</v>
      </c>
      <c r="I248" s="29">
        <v>0</v>
      </c>
      <c r="J248" s="15">
        <f t="shared" si="37"/>
        <v>0</v>
      </c>
      <c r="K248" s="15"/>
      <c r="L248" s="15"/>
      <c r="M248" s="19">
        <f t="shared" si="38"/>
        <v>0</v>
      </c>
      <c r="N248" s="19"/>
      <c r="O248" s="19">
        <f t="shared" si="39"/>
        <v>0</v>
      </c>
      <c r="P248" s="19"/>
      <c r="Q248" s="34">
        <f t="shared" si="40"/>
        <v>0</v>
      </c>
      <c r="R248" s="34"/>
      <c r="S248" s="34">
        <f t="shared" si="41"/>
        <v>0</v>
      </c>
      <c r="T248" s="34"/>
      <c r="U248" s="34">
        <f t="shared" si="42"/>
        <v>0</v>
      </c>
      <c r="V248" s="34"/>
      <c r="W248" s="34">
        <f t="shared" si="43"/>
        <v>0</v>
      </c>
      <c r="X248" s="34"/>
      <c r="Y248" s="34"/>
      <c r="Z248" s="34"/>
      <c r="AA248" s="22"/>
    </row>
    <row r="249" spans="1:27" ht="12.75">
      <c r="A249" s="31">
        <f t="shared" si="44"/>
        <v>40423</v>
      </c>
      <c r="B249" s="29">
        <v>22</v>
      </c>
      <c r="C249" s="29">
        <v>12</v>
      </c>
      <c r="D249" s="26">
        <f t="shared" si="35"/>
        <v>17</v>
      </c>
      <c r="E249" s="26">
        <f t="shared" si="36"/>
        <v>10</v>
      </c>
      <c r="F249" s="32">
        <v>64</v>
      </c>
      <c r="G249" s="32">
        <v>33</v>
      </c>
      <c r="H249" s="33">
        <f t="shared" si="34"/>
        <v>48.5</v>
      </c>
      <c r="I249" s="29">
        <v>0</v>
      </c>
      <c r="J249" s="15">
        <f t="shared" si="37"/>
        <v>0</v>
      </c>
      <c r="K249" s="19"/>
      <c r="L249" s="19"/>
      <c r="M249" s="19">
        <f t="shared" si="38"/>
        <v>0</v>
      </c>
      <c r="N249" s="19"/>
      <c r="O249" s="19">
        <f aca="true" t="shared" si="45" ref="O249:O262">IF($I249&gt;1,1,0)</f>
        <v>0</v>
      </c>
      <c r="P249" s="19"/>
      <c r="Q249" s="34">
        <f t="shared" si="40"/>
        <v>0</v>
      </c>
      <c r="R249" s="34"/>
      <c r="S249" s="34">
        <f t="shared" si="41"/>
        <v>0</v>
      </c>
      <c r="T249" s="34"/>
      <c r="U249" s="34">
        <f t="shared" si="42"/>
        <v>0</v>
      </c>
      <c r="V249" s="34"/>
      <c r="W249" s="34">
        <f t="shared" si="43"/>
        <v>0</v>
      </c>
      <c r="X249" s="34"/>
      <c r="Y249" s="34"/>
      <c r="Z249" s="34"/>
      <c r="AA249" s="22"/>
    </row>
    <row r="250" spans="1:27" ht="12.75">
      <c r="A250" s="31">
        <f t="shared" si="44"/>
        <v>40424</v>
      </c>
      <c r="B250" s="29">
        <v>17.5</v>
      </c>
      <c r="C250" s="29">
        <v>13</v>
      </c>
      <c r="D250" s="26">
        <f t="shared" si="35"/>
        <v>15.25</v>
      </c>
      <c r="E250" s="26">
        <f t="shared" si="36"/>
        <v>4.5</v>
      </c>
      <c r="F250" s="32">
        <v>95</v>
      </c>
      <c r="G250" s="32">
        <v>49</v>
      </c>
      <c r="H250" s="33">
        <f t="shared" si="34"/>
        <v>72</v>
      </c>
      <c r="I250" s="29">
        <v>10.3</v>
      </c>
      <c r="J250" s="15">
        <f t="shared" si="37"/>
        <v>1</v>
      </c>
      <c r="K250" s="19"/>
      <c r="L250" s="19"/>
      <c r="M250" s="19">
        <f t="shared" si="38"/>
        <v>1</v>
      </c>
      <c r="N250" s="19"/>
      <c r="O250" s="19">
        <f t="shared" si="45"/>
        <v>1</v>
      </c>
      <c r="P250" s="19"/>
      <c r="Q250" s="34">
        <f t="shared" si="40"/>
        <v>1</v>
      </c>
      <c r="R250" s="34"/>
      <c r="S250" s="34">
        <f t="shared" si="41"/>
        <v>0</v>
      </c>
      <c r="T250" s="34"/>
      <c r="U250" s="34">
        <f t="shared" si="42"/>
        <v>0</v>
      </c>
      <c r="V250" s="34"/>
      <c r="W250" s="34">
        <f t="shared" si="43"/>
        <v>0</v>
      </c>
      <c r="X250" s="34"/>
      <c r="Y250" s="34"/>
      <c r="Z250" s="34"/>
      <c r="AA250" s="22"/>
    </row>
    <row r="251" spans="1:27" ht="12.75">
      <c r="A251" s="31">
        <f t="shared" si="44"/>
        <v>40425</v>
      </c>
      <c r="B251" s="29">
        <v>19</v>
      </c>
      <c r="C251" s="29">
        <v>12</v>
      </c>
      <c r="D251" s="26">
        <f t="shared" si="35"/>
        <v>15.5</v>
      </c>
      <c r="E251" s="26">
        <f t="shared" si="36"/>
        <v>7</v>
      </c>
      <c r="F251" s="32">
        <v>99</v>
      </c>
      <c r="G251" s="32">
        <v>69</v>
      </c>
      <c r="H251" s="33">
        <f t="shared" si="34"/>
        <v>84</v>
      </c>
      <c r="I251" s="29">
        <v>0</v>
      </c>
      <c r="J251" s="15">
        <f t="shared" si="37"/>
        <v>0</v>
      </c>
      <c r="K251" s="19"/>
      <c r="L251" s="19"/>
      <c r="M251" s="19">
        <f t="shared" si="38"/>
        <v>0</v>
      </c>
      <c r="N251" s="19"/>
      <c r="O251" s="19">
        <f t="shared" si="45"/>
        <v>0</v>
      </c>
      <c r="P251" s="19"/>
      <c r="Q251" s="34">
        <f t="shared" si="40"/>
        <v>0</v>
      </c>
      <c r="R251" s="34"/>
      <c r="S251" s="34">
        <f t="shared" si="41"/>
        <v>0</v>
      </c>
      <c r="T251" s="34"/>
      <c r="U251" s="34">
        <f t="shared" si="42"/>
        <v>0</v>
      </c>
      <c r="V251" s="34"/>
      <c r="W251" s="34">
        <f t="shared" si="43"/>
        <v>0</v>
      </c>
      <c r="X251" s="34"/>
      <c r="Y251" s="34"/>
      <c r="Z251" s="34"/>
      <c r="AA251" s="22"/>
    </row>
    <row r="252" spans="1:27" ht="12.75">
      <c r="A252" s="31">
        <f t="shared" si="44"/>
        <v>40426</v>
      </c>
      <c r="B252" s="29">
        <v>22.5</v>
      </c>
      <c r="C252" s="29">
        <v>13.5</v>
      </c>
      <c r="D252" s="26">
        <f t="shared" si="35"/>
        <v>18</v>
      </c>
      <c r="E252" s="26">
        <f t="shared" si="36"/>
        <v>9</v>
      </c>
      <c r="F252" s="32">
        <v>100</v>
      </c>
      <c r="G252" s="32">
        <v>45</v>
      </c>
      <c r="H252" s="33">
        <f t="shared" si="34"/>
        <v>72.5</v>
      </c>
      <c r="I252" s="29">
        <v>19.6</v>
      </c>
      <c r="J252" s="15">
        <f t="shared" si="37"/>
        <v>1</v>
      </c>
      <c r="K252" s="19"/>
      <c r="L252" s="19"/>
      <c r="M252" s="19">
        <f t="shared" si="38"/>
        <v>1</v>
      </c>
      <c r="N252" s="19"/>
      <c r="O252" s="19">
        <f t="shared" si="45"/>
        <v>1</v>
      </c>
      <c r="P252" s="19"/>
      <c r="Q252" s="34">
        <f t="shared" si="40"/>
        <v>1</v>
      </c>
      <c r="R252" s="34"/>
      <c r="S252" s="34">
        <f t="shared" si="41"/>
        <v>0</v>
      </c>
      <c r="T252" s="34"/>
      <c r="U252" s="34">
        <f t="shared" si="42"/>
        <v>0</v>
      </c>
      <c r="V252" s="34"/>
      <c r="W252" s="34">
        <f t="shared" si="43"/>
        <v>0</v>
      </c>
      <c r="X252" s="34"/>
      <c r="Y252" s="34"/>
      <c r="Z252" s="34"/>
      <c r="AA252" s="22"/>
    </row>
    <row r="253" spans="1:27" ht="12.75">
      <c r="A253" s="31">
        <f t="shared" si="44"/>
        <v>40427</v>
      </c>
      <c r="B253" s="29">
        <v>20</v>
      </c>
      <c r="C253" s="29">
        <v>14</v>
      </c>
      <c r="D253" s="26">
        <f t="shared" si="35"/>
        <v>17</v>
      </c>
      <c r="E253" s="26">
        <f t="shared" si="36"/>
        <v>6</v>
      </c>
      <c r="F253" s="32">
        <v>100</v>
      </c>
      <c r="G253" s="32">
        <v>57</v>
      </c>
      <c r="H253" s="33">
        <f t="shared" si="34"/>
        <v>78.5</v>
      </c>
      <c r="I253" s="29">
        <v>0</v>
      </c>
      <c r="J253" s="15">
        <f t="shared" si="37"/>
        <v>0</v>
      </c>
      <c r="K253" s="19"/>
      <c r="L253" s="19"/>
      <c r="M253" s="19">
        <f t="shared" si="38"/>
        <v>0</v>
      </c>
      <c r="N253" s="19"/>
      <c r="O253" s="19">
        <f t="shared" si="45"/>
        <v>0</v>
      </c>
      <c r="P253" s="19"/>
      <c r="Q253" s="34">
        <f t="shared" si="40"/>
        <v>0</v>
      </c>
      <c r="R253" s="34"/>
      <c r="S253" s="34">
        <f t="shared" si="41"/>
        <v>0</v>
      </c>
      <c r="T253" s="34"/>
      <c r="U253" s="34">
        <f t="shared" si="42"/>
        <v>0</v>
      </c>
      <c r="V253" s="34"/>
      <c r="W253" s="34">
        <f t="shared" si="43"/>
        <v>0</v>
      </c>
      <c r="X253" s="34"/>
      <c r="Y253" s="34"/>
      <c r="Z253" s="34"/>
      <c r="AA253" s="22"/>
    </row>
    <row r="254" spans="1:27" ht="12.75">
      <c r="A254" s="31">
        <f t="shared" si="44"/>
        <v>40428</v>
      </c>
      <c r="B254" s="29">
        <v>21.5</v>
      </c>
      <c r="C254" s="29">
        <v>13</v>
      </c>
      <c r="D254" s="26">
        <f t="shared" si="35"/>
        <v>17.25</v>
      </c>
      <c r="E254" s="26">
        <f t="shared" si="36"/>
        <v>8.5</v>
      </c>
      <c r="F254" s="32">
        <v>98</v>
      </c>
      <c r="G254" s="32">
        <v>44</v>
      </c>
      <c r="H254" s="33">
        <f t="shared" si="34"/>
        <v>71</v>
      </c>
      <c r="I254" s="29">
        <v>0</v>
      </c>
      <c r="J254" s="15">
        <f t="shared" si="37"/>
        <v>0</v>
      </c>
      <c r="K254" s="19"/>
      <c r="L254" s="19"/>
      <c r="M254" s="19">
        <f t="shared" si="38"/>
        <v>0</v>
      </c>
      <c r="N254" s="19"/>
      <c r="O254" s="19">
        <f t="shared" si="45"/>
        <v>0</v>
      </c>
      <c r="P254" s="19"/>
      <c r="Q254" s="34">
        <f t="shared" si="40"/>
        <v>0</v>
      </c>
      <c r="R254" s="34"/>
      <c r="S254" s="34">
        <f t="shared" si="41"/>
        <v>0</v>
      </c>
      <c r="T254" s="34"/>
      <c r="U254" s="34">
        <f t="shared" si="42"/>
        <v>0</v>
      </c>
      <c r="V254" s="34"/>
      <c r="W254" s="34">
        <f t="shared" si="43"/>
        <v>0</v>
      </c>
      <c r="X254" s="34"/>
      <c r="Y254" s="34"/>
      <c r="Z254" s="34"/>
      <c r="AA254" s="22"/>
    </row>
    <row r="255" spans="1:27" ht="12.75">
      <c r="A255" s="31">
        <f t="shared" si="44"/>
        <v>40429</v>
      </c>
      <c r="B255" s="29">
        <v>19</v>
      </c>
      <c r="C255" s="29">
        <v>14.5</v>
      </c>
      <c r="D255" s="26">
        <f t="shared" si="35"/>
        <v>16.75</v>
      </c>
      <c r="E255" s="26">
        <f t="shared" si="36"/>
        <v>4.5</v>
      </c>
      <c r="F255" s="32">
        <v>100</v>
      </c>
      <c r="G255" s="32">
        <v>62</v>
      </c>
      <c r="H255" s="33">
        <f t="shared" si="34"/>
        <v>81</v>
      </c>
      <c r="I255" s="29">
        <v>11.3</v>
      </c>
      <c r="J255" s="15">
        <f t="shared" si="37"/>
        <v>1</v>
      </c>
      <c r="K255" s="19"/>
      <c r="L255" s="19"/>
      <c r="M255" s="19">
        <f t="shared" si="38"/>
        <v>1</v>
      </c>
      <c r="N255" s="19"/>
      <c r="O255" s="19">
        <f t="shared" si="45"/>
        <v>1</v>
      </c>
      <c r="P255" s="19"/>
      <c r="Q255" s="34">
        <f t="shared" si="40"/>
        <v>1</v>
      </c>
      <c r="R255" s="34"/>
      <c r="S255" s="34">
        <f t="shared" si="41"/>
        <v>0</v>
      </c>
      <c r="T255" s="34"/>
      <c r="U255" s="34">
        <f t="shared" si="42"/>
        <v>0</v>
      </c>
      <c r="V255" s="34"/>
      <c r="W255" s="34">
        <f t="shared" si="43"/>
        <v>0</v>
      </c>
      <c r="X255" s="34"/>
      <c r="Y255" s="34"/>
      <c r="Z255" s="34"/>
      <c r="AA255" s="22"/>
    </row>
    <row r="256" spans="1:27" ht="12.75">
      <c r="A256" s="31">
        <f t="shared" si="44"/>
        <v>40430</v>
      </c>
      <c r="B256" s="29">
        <v>16.5</v>
      </c>
      <c r="C256" s="29">
        <v>12.5</v>
      </c>
      <c r="D256" s="26">
        <f t="shared" si="35"/>
        <v>14.5</v>
      </c>
      <c r="E256" s="26">
        <f t="shared" si="36"/>
        <v>4</v>
      </c>
      <c r="F256" s="32">
        <v>100</v>
      </c>
      <c r="G256" s="32">
        <v>88</v>
      </c>
      <c r="H256" s="33">
        <f t="shared" si="34"/>
        <v>94</v>
      </c>
      <c r="I256" s="29">
        <v>7.6</v>
      </c>
      <c r="J256" s="15">
        <f t="shared" si="37"/>
        <v>1</v>
      </c>
      <c r="K256" s="19"/>
      <c r="L256" s="19"/>
      <c r="M256" s="19">
        <f t="shared" si="38"/>
        <v>1</v>
      </c>
      <c r="N256" s="19"/>
      <c r="O256" s="19">
        <f t="shared" si="45"/>
        <v>1</v>
      </c>
      <c r="P256" s="19"/>
      <c r="Q256" s="34">
        <f t="shared" si="40"/>
        <v>0</v>
      </c>
      <c r="R256" s="34"/>
      <c r="S256" s="34">
        <f t="shared" si="41"/>
        <v>0</v>
      </c>
      <c r="T256" s="34"/>
      <c r="U256" s="34">
        <f t="shared" si="42"/>
        <v>0</v>
      </c>
      <c r="V256" s="34"/>
      <c r="W256" s="34">
        <f t="shared" si="43"/>
        <v>0</v>
      </c>
      <c r="X256" s="34"/>
      <c r="Y256" s="34"/>
      <c r="Z256" s="34"/>
      <c r="AA256" s="22"/>
    </row>
    <row r="257" spans="1:27" ht="12.75">
      <c r="A257" s="31">
        <f t="shared" si="44"/>
        <v>40431</v>
      </c>
      <c r="B257" s="29">
        <v>19</v>
      </c>
      <c r="C257" s="29">
        <v>11</v>
      </c>
      <c r="D257" s="26">
        <f t="shared" si="35"/>
        <v>15</v>
      </c>
      <c r="E257" s="26">
        <f t="shared" si="36"/>
        <v>8</v>
      </c>
      <c r="F257" s="32">
        <v>100</v>
      </c>
      <c r="G257" s="32">
        <v>82</v>
      </c>
      <c r="H257" s="33">
        <f t="shared" si="34"/>
        <v>91</v>
      </c>
      <c r="I257" s="29">
        <v>69.9</v>
      </c>
      <c r="J257" s="15">
        <f t="shared" si="37"/>
        <v>1</v>
      </c>
      <c r="K257" s="19"/>
      <c r="L257" s="19"/>
      <c r="M257" s="19">
        <f t="shared" si="38"/>
        <v>1</v>
      </c>
      <c r="N257" s="19"/>
      <c r="O257" s="19">
        <f t="shared" si="45"/>
        <v>1</v>
      </c>
      <c r="P257" s="19"/>
      <c r="Q257" s="34">
        <f t="shared" si="40"/>
        <v>1</v>
      </c>
      <c r="R257" s="34"/>
      <c r="S257" s="34">
        <f t="shared" si="41"/>
        <v>1</v>
      </c>
      <c r="T257" s="34"/>
      <c r="U257" s="34">
        <f t="shared" si="42"/>
        <v>1</v>
      </c>
      <c r="V257" s="34"/>
      <c r="W257" s="34">
        <f t="shared" si="43"/>
        <v>1</v>
      </c>
      <c r="X257" s="34"/>
      <c r="Y257" s="34"/>
      <c r="Z257" s="34"/>
      <c r="AA257" s="22"/>
    </row>
    <row r="258" spans="1:27" ht="12.75">
      <c r="A258" s="31">
        <f t="shared" si="44"/>
        <v>40432</v>
      </c>
      <c r="B258" s="29">
        <v>17.5</v>
      </c>
      <c r="C258" s="29">
        <v>12</v>
      </c>
      <c r="D258" s="26">
        <f t="shared" si="35"/>
        <v>14.75</v>
      </c>
      <c r="E258" s="26">
        <f t="shared" si="36"/>
        <v>5.5</v>
      </c>
      <c r="F258" s="32">
        <v>87</v>
      </c>
      <c r="G258" s="32">
        <v>62</v>
      </c>
      <c r="H258" s="33">
        <f t="shared" si="34"/>
        <v>74.5</v>
      </c>
      <c r="I258" s="29">
        <v>0.2</v>
      </c>
      <c r="J258" s="15">
        <f t="shared" si="37"/>
        <v>1</v>
      </c>
      <c r="K258" s="19"/>
      <c r="L258" s="19"/>
      <c r="M258" s="19">
        <f t="shared" si="38"/>
        <v>1</v>
      </c>
      <c r="N258" s="19"/>
      <c r="O258" s="19">
        <f t="shared" si="45"/>
        <v>0</v>
      </c>
      <c r="P258" s="19"/>
      <c r="Q258" s="34">
        <f t="shared" si="40"/>
        <v>0</v>
      </c>
      <c r="R258" s="34"/>
      <c r="S258" s="34">
        <f t="shared" si="41"/>
        <v>0</v>
      </c>
      <c r="T258" s="34"/>
      <c r="U258" s="34">
        <f t="shared" si="42"/>
        <v>0</v>
      </c>
      <c r="V258" s="34"/>
      <c r="W258" s="34">
        <f t="shared" si="43"/>
        <v>0</v>
      </c>
      <c r="X258" s="34"/>
      <c r="Y258" s="34"/>
      <c r="Z258" s="34"/>
      <c r="AA258" s="22"/>
    </row>
    <row r="259" spans="1:27" ht="12.75">
      <c r="A259" s="31">
        <f t="shared" si="44"/>
        <v>40433</v>
      </c>
      <c r="B259" s="29">
        <v>19</v>
      </c>
      <c r="C259" s="29">
        <v>10.5</v>
      </c>
      <c r="D259" s="26">
        <f t="shared" si="35"/>
        <v>14.75</v>
      </c>
      <c r="E259" s="26">
        <f t="shared" si="36"/>
        <v>8.5</v>
      </c>
      <c r="F259" s="32">
        <v>82</v>
      </c>
      <c r="G259" s="32">
        <v>53</v>
      </c>
      <c r="H259" s="33">
        <f t="shared" si="34"/>
        <v>67.5</v>
      </c>
      <c r="I259" s="29">
        <v>0</v>
      </c>
      <c r="J259" s="15">
        <f t="shared" si="37"/>
        <v>0</v>
      </c>
      <c r="K259" s="19"/>
      <c r="L259" s="19"/>
      <c r="M259" s="19">
        <f t="shared" si="38"/>
        <v>0</v>
      </c>
      <c r="N259" s="19"/>
      <c r="O259" s="19">
        <f t="shared" si="45"/>
        <v>0</v>
      </c>
      <c r="P259" s="19"/>
      <c r="Q259" s="34">
        <f t="shared" si="40"/>
        <v>0</v>
      </c>
      <c r="R259" s="34"/>
      <c r="S259" s="34">
        <f t="shared" si="41"/>
        <v>0</v>
      </c>
      <c r="T259" s="34"/>
      <c r="U259" s="34">
        <f t="shared" si="42"/>
        <v>0</v>
      </c>
      <c r="V259" s="34"/>
      <c r="W259" s="34">
        <f t="shared" si="43"/>
        <v>0</v>
      </c>
      <c r="X259" s="34"/>
      <c r="Y259" s="34"/>
      <c r="Z259" s="34"/>
      <c r="AA259" s="22"/>
    </row>
    <row r="260" spans="1:27" ht="12.75">
      <c r="A260" s="31">
        <f t="shared" si="44"/>
        <v>40434</v>
      </c>
      <c r="B260" s="29">
        <v>20</v>
      </c>
      <c r="C260" s="29">
        <v>11</v>
      </c>
      <c r="D260" s="26">
        <f t="shared" si="35"/>
        <v>15.5</v>
      </c>
      <c r="E260" s="26">
        <f t="shared" si="36"/>
        <v>9</v>
      </c>
      <c r="F260" s="32">
        <v>77</v>
      </c>
      <c r="G260" s="32">
        <v>48</v>
      </c>
      <c r="H260" s="33">
        <f t="shared" si="34"/>
        <v>62.5</v>
      </c>
      <c r="I260" s="29">
        <v>0</v>
      </c>
      <c r="J260" s="15">
        <f t="shared" si="37"/>
        <v>0</v>
      </c>
      <c r="K260" s="19"/>
      <c r="L260" s="19"/>
      <c r="M260" s="19">
        <f t="shared" si="38"/>
        <v>0</v>
      </c>
      <c r="N260" s="19"/>
      <c r="O260" s="19">
        <f t="shared" si="45"/>
        <v>0</v>
      </c>
      <c r="P260" s="19"/>
      <c r="Q260" s="34">
        <f t="shared" si="40"/>
        <v>0</v>
      </c>
      <c r="R260" s="34"/>
      <c r="S260" s="34">
        <f t="shared" si="41"/>
        <v>0</v>
      </c>
      <c r="T260" s="34"/>
      <c r="U260" s="34">
        <f t="shared" si="42"/>
        <v>0</v>
      </c>
      <c r="V260" s="34"/>
      <c r="W260" s="34">
        <f t="shared" si="43"/>
        <v>0</v>
      </c>
      <c r="X260" s="34"/>
      <c r="Y260" s="34"/>
      <c r="Z260" s="34"/>
      <c r="AA260" s="22"/>
    </row>
    <row r="261" spans="1:27" ht="12.75">
      <c r="A261" s="31">
        <f t="shared" si="44"/>
        <v>40435</v>
      </c>
      <c r="B261" s="29">
        <v>17.5</v>
      </c>
      <c r="C261" s="29">
        <v>12</v>
      </c>
      <c r="D261" s="26">
        <f t="shared" si="35"/>
        <v>14.75</v>
      </c>
      <c r="E261" s="26">
        <f t="shared" si="36"/>
        <v>5.5</v>
      </c>
      <c r="F261" s="32">
        <v>80</v>
      </c>
      <c r="G261" s="32">
        <v>55</v>
      </c>
      <c r="H261" s="33">
        <f t="shared" si="34"/>
        <v>67.5</v>
      </c>
      <c r="I261" s="29">
        <v>0</v>
      </c>
      <c r="J261" s="15">
        <f t="shared" si="37"/>
        <v>0</v>
      </c>
      <c r="K261" s="19"/>
      <c r="L261" s="19"/>
      <c r="M261" s="19">
        <f t="shared" si="38"/>
        <v>0</v>
      </c>
      <c r="N261" s="19"/>
      <c r="O261" s="19">
        <f t="shared" si="45"/>
        <v>0</v>
      </c>
      <c r="P261" s="19"/>
      <c r="Q261" s="34">
        <f t="shared" si="40"/>
        <v>0</v>
      </c>
      <c r="R261" s="34"/>
      <c r="S261" s="34">
        <f t="shared" si="41"/>
        <v>0</v>
      </c>
      <c r="T261" s="34"/>
      <c r="U261" s="34">
        <f t="shared" si="42"/>
        <v>0</v>
      </c>
      <c r="V261" s="34"/>
      <c r="W261" s="34">
        <f t="shared" si="43"/>
        <v>0</v>
      </c>
      <c r="X261" s="34"/>
      <c r="Y261" s="34"/>
      <c r="Z261" s="34"/>
      <c r="AA261" s="22"/>
    </row>
    <row r="262" spans="1:27" ht="12.75">
      <c r="A262" s="31">
        <f t="shared" si="44"/>
        <v>40436</v>
      </c>
      <c r="B262" s="29">
        <v>20.5</v>
      </c>
      <c r="C262" s="29">
        <v>10</v>
      </c>
      <c r="D262" s="26">
        <f t="shared" si="35"/>
        <v>15.25</v>
      </c>
      <c r="E262" s="26">
        <f t="shared" si="36"/>
        <v>10.5</v>
      </c>
      <c r="F262" s="32">
        <v>83</v>
      </c>
      <c r="G262" s="32">
        <v>34</v>
      </c>
      <c r="H262" s="33">
        <f aca="true" t="shared" si="46" ref="H262:H309">(F262+G262)/2</f>
        <v>58.5</v>
      </c>
      <c r="I262" s="29">
        <v>0</v>
      </c>
      <c r="J262" s="15">
        <f t="shared" si="37"/>
        <v>0</v>
      </c>
      <c r="K262" s="19"/>
      <c r="L262" s="19"/>
      <c r="M262" s="19">
        <f t="shared" si="38"/>
        <v>0</v>
      </c>
      <c r="N262" s="19"/>
      <c r="O262" s="19">
        <f t="shared" si="45"/>
        <v>0</v>
      </c>
      <c r="P262" s="19"/>
      <c r="Q262" s="34">
        <f t="shared" si="40"/>
        <v>0</v>
      </c>
      <c r="R262" s="34"/>
      <c r="S262" s="34">
        <f t="shared" si="41"/>
        <v>0</v>
      </c>
      <c r="T262" s="34"/>
      <c r="U262" s="34">
        <f t="shared" si="42"/>
        <v>0</v>
      </c>
      <c r="V262" s="34"/>
      <c r="W262" s="34">
        <f t="shared" si="43"/>
        <v>0</v>
      </c>
      <c r="X262" s="34"/>
      <c r="Y262" s="34"/>
      <c r="Z262" s="34"/>
      <c r="AA262" s="22"/>
    </row>
    <row r="263" spans="1:27" ht="12.75">
      <c r="A263" s="31">
        <f t="shared" si="44"/>
        <v>40437</v>
      </c>
      <c r="B263" s="29">
        <v>20</v>
      </c>
      <c r="C263" s="29">
        <v>11.5</v>
      </c>
      <c r="D263" s="26">
        <f aca="true" t="shared" si="47" ref="D263:D309">(B263+C263)/2</f>
        <v>15.75</v>
      </c>
      <c r="E263" s="26">
        <f aca="true" t="shared" si="48" ref="E263:E309">B263-C263</f>
        <v>8.5</v>
      </c>
      <c r="F263" s="32">
        <v>80</v>
      </c>
      <c r="G263" s="32">
        <v>43</v>
      </c>
      <c r="H263" s="33">
        <f t="shared" si="46"/>
        <v>61.5</v>
      </c>
      <c r="I263" s="29">
        <v>0</v>
      </c>
      <c r="J263" s="15">
        <f aca="true" t="shared" si="49" ref="J263:J326">IF(I263&gt;0,1,0)</f>
        <v>0</v>
      </c>
      <c r="K263" s="19"/>
      <c r="L263" s="19"/>
      <c r="M263" s="19">
        <f aca="true" t="shared" si="50" ref="M263:M326">IF($I263&gt;0,1,0)</f>
        <v>0</v>
      </c>
      <c r="N263" s="19"/>
      <c r="O263" s="19">
        <f aca="true" t="shared" si="51" ref="O263:O326">IF($I263&gt;1,1,0)</f>
        <v>0</v>
      </c>
      <c r="P263" s="19"/>
      <c r="Q263" s="34">
        <f aca="true" t="shared" si="52" ref="Q263:Q326">IF($I263&gt;10,1,0)</f>
        <v>0</v>
      </c>
      <c r="R263" s="34"/>
      <c r="S263" s="34">
        <f aca="true" t="shared" si="53" ref="S263:S326">IF($I263&gt;20,1,0)</f>
        <v>0</v>
      </c>
      <c r="T263" s="34"/>
      <c r="U263" s="34">
        <f aca="true" t="shared" si="54" ref="U263:U326">IF($I263&gt;40,1,0)</f>
        <v>0</v>
      </c>
      <c r="V263" s="34"/>
      <c r="W263" s="34">
        <f aca="true" t="shared" si="55" ref="W263:W326">IF($I263&gt;60,1,0)</f>
        <v>0</v>
      </c>
      <c r="X263" s="34"/>
      <c r="Y263" s="34"/>
      <c r="Z263" s="34"/>
      <c r="AA263" s="22"/>
    </row>
    <row r="264" spans="1:27" ht="12.75">
      <c r="A264" s="31">
        <f aca="true" t="shared" si="56" ref="A264:A327">A263+1</f>
        <v>40438</v>
      </c>
      <c r="B264" s="29">
        <v>19.5</v>
      </c>
      <c r="C264" s="29">
        <v>12</v>
      </c>
      <c r="D264" s="26">
        <f t="shared" si="47"/>
        <v>15.75</v>
      </c>
      <c r="E264" s="26">
        <f t="shared" si="48"/>
        <v>7.5</v>
      </c>
      <c r="F264" s="32">
        <v>82</v>
      </c>
      <c r="G264" s="32">
        <v>50</v>
      </c>
      <c r="H264" s="33">
        <f t="shared" si="46"/>
        <v>66</v>
      </c>
      <c r="I264" s="29">
        <v>0</v>
      </c>
      <c r="J264" s="15">
        <f t="shared" si="49"/>
        <v>0</v>
      </c>
      <c r="K264" s="19"/>
      <c r="L264" s="19"/>
      <c r="M264" s="19">
        <f t="shared" si="50"/>
        <v>0</v>
      </c>
      <c r="N264" s="19"/>
      <c r="O264" s="19">
        <f t="shared" si="51"/>
        <v>0</v>
      </c>
      <c r="P264" s="19"/>
      <c r="Q264" s="34">
        <f t="shared" si="52"/>
        <v>0</v>
      </c>
      <c r="R264" s="34"/>
      <c r="S264" s="34">
        <f t="shared" si="53"/>
        <v>0</v>
      </c>
      <c r="T264" s="34"/>
      <c r="U264" s="34">
        <f t="shared" si="54"/>
        <v>0</v>
      </c>
      <c r="V264" s="34"/>
      <c r="W264" s="34">
        <f t="shared" si="55"/>
        <v>0</v>
      </c>
      <c r="X264" s="34"/>
      <c r="Y264" s="34"/>
      <c r="Z264" s="34"/>
      <c r="AA264" s="22"/>
    </row>
    <row r="265" spans="1:27" ht="12.75">
      <c r="A265" s="31">
        <f t="shared" si="56"/>
        <v>40439</v>
      </c>
      <c r="B265" s="29">
        <v>20.5</v>
      </c>
      <c r="C265" s="29">
        <v>13</v>
      </c>
      <c r="D265" s="26">
        <f t="shared" si="47"/>
        <v>16.75</v>
      </c>
      <c r="E265" s="26">
        <f t="shared" si="48"/>
        <v>7.5</v>
      </c>
      <c r="F265" s="32">
        <v>78</v>
      </c>
      <c r="G265" s="32">
        <v>45</v>
      </c>
      <c r="H265" s="33">
        <f t="shared" si="46"/>
        <v>61.5</v>
      </c>
      <c r="I265" s="29">
        <v>0</v>
      </c>
      <c r="J265" s="15">
        <f t="shared" si="49"/>
        <v>0</v>
      </c>
      <c r="K265" s="19"/>
      <c r="L265" s="19"/>
      <c r="M265" s="19">
        <f t="shared" si="50"/>
        <v>0</v>
      </c>
      <c r="N265" s="19"/>
      <c r="O265" s="19">
        <f t="shared" si="51"/>
        <v>0</v>
      </c>
      <c r="P265" s="19"/>
      <c r="Q265" s="34">
        <f t="shared" si="52"/>
        <v>0</v>
      </c>
      <c r="R265" s="34"/>
      <c r="S265" s="34">
        <f t="shared" si="53"/>
        <v>0</v>
      </c>
      <c r="T265" s="34"/>
      <c r="U265" s="34">
        <f t="shared" si="54"/>
        <v>0</v>
      </c>
      <c r="V265" s="34"/>
      <c r="W265" s="34">
        <f t="shared" si="55"/>
        <v>0</v>
      </c>
      <c r="X265" s="34"/>
      <c r="Y265" s="34"/>
      <c r="Z265" s="34"/>
      <c r="AA265" s="22"/>
    </row>
    <row r="266" spans="1:27" ht="12.75">
      <c r="A266" s="31">
        <f t="shared" si="56"/>
        <v>40440</v>
      </c>
      <c r="B266" s="29">
        <v>21</v>
      </c>
      <c r="C266" s="29">
        <v>12</v>
      </c>
      <c r="D266" s="26">
        <f t="shared" si="47"/>
        <v>16.5</v>
      </c>
      <c r="E266" s="26">
        <f t="shared" si="48"/>
        <v>9</v>
      </c>
      <c r="F266" s="32">
        <v>70</v>
      </c>
      <c r="G266" s="32">
        <v>45</v>
      </c>
      <c r="H266" s="33">
        <f t="shared" si="46"/>
        <v>57.5</v>
      </c>
      <c r="I266" s="29">
        <v>0</v>
      </c>
      <c r="J266" s="15">
        <f t="shared" si="49"/>
        <v>0</v>
      </c>
      <c r="K266" s="19"/>
      <c r="L266" s="19"/>
      <c r="M266" s="19">
        <f t="shared" si="50"/>
        <v>0</v>
      </c>
      <c r="N266" s="19"/>
      <c r="O266" s="19">
        <f t="shared" si="51"/>
        <v>0</v>
      </c>
      <c r="P266" s="19"/>
      <c r="Q266" s="34">
        <f t="shared" si="52"/>
        <v>0</v>
      </c>
      <c r="R266" s="34"/>
      <c r="S266" s="34">
        <f t="shared" si="53"/>
        <v>0</v>
      </c>
      <c r="T266" s="34"/>
      <c r="U266" s="34">
        <f t="shared" si="54"/>
        <v>0</v>
      </c>
      <c r="V266" s="34"/>
      <c r="W266" s="34">
        <f t="shared" si="55"/>
        <v>0</v>
      </c>
      <c r="X266" s="34"/>
      <c r="Y266" s="34"/>
      <c r="Z266" s="34"/>
      <c r="AA266" s="22"/>
    </row>
    <row r="267" spans="1:27" ht="12.75">
      <c r="A267" s="31">
        <f t="shared" si="56"/>
        <v>40441</v>
      </c>
      <c r="B267" s="29">
        <v>19</v>
      </c>
      <c r="C267" s="29">
        <v>10</v>
      </c>
      <c r="D267" s="26">
        <f t="shared" si="47"/>
        <v>14.5</v>
      </c>
      <c r="E267" s="26">
        <f t="shared" si="48"/>
        <v>9</v>
      </c>
      <c r="F267" s="32">
        <v>65</v>
      </c>
      <c r="G267" s="32">
        <v>42</v>
      </c>
      <c r="H267" s="33">
        <f t="shared" si="46"/>
        <v>53.5</v>
      </c>
      <c r="I267" s="29">
        <v>0</v>
      </c>
      <c r="J267" s="15">
        <f t="shared" si="49"/>
        <v>0</v>
      </c>
      <c r="K267" s="19"/>
      <c r="L267" s="19"/>
      <c r="M267" s="19">
        <f t="shared" si="50"/>
        <v>0</v>
      </c>
      <c r="N267" s="19"/>
      <c r="O267" s="19">
        <f t="shared" si="51"/>
        <v>0</v>
      </c>
      <c r="P267" s="19"/>
      <c r="Q267" s="34">
        <f t="shared" si="52"/>
        <v>0</v>
      </c>
      <c r="R267" s="34"/>
      <c r="S267" s="34">
        <f t="shared" si="53"/>
        <v>0</v>
      </c>
      <c r="T267" s="34"/>
      <c r="U267" s="34">
        <f t="shared" si="54"/>
        <v>0</v>
      </c>
      <c r="V267" s="34"/>
      <c r="W267" s="34">
        <f t="shared" si="55"/>
        <v>0</v>
      </c>
      <c r="X267" s="34"/>
      <c r="Y267" s="34"/>
      <c r="Z267" s="34"/>
      <c r="AA267" s="22"/>
    </row>
    <row r="268" spans="1:27" ht="12.75">
      <c r="A268" s="31">
        <f t="shared" si="56"/>
        <v>40442</v>
      </c>
      <c r="B268" s="29">
        <v>16.5</v>
      </c>
      <c r="C268" s="29">
        <v>8</v>
      </c>
      <c r="D268" s="26">
        <f t="shared" si="47"/>
        <v>12.25</v>
      </c>
      <c r="E268" s="26">
        <f t="shared" si="48"/>
        <v>8.5</v>
      </c>
      <c r="F268" s="32">
        <v>73</v>
      </c>
      <c r="G268" s="32">
        <v>32</v>
      </c>
      <c r="H268" s="33">
        <f t="shared" si="46"/>
        <v>52.5</v>
      </c>
      <c r="I268" s="29">
        <v>0</v>
      </c>
      <c r="J268" s="15">
        <f t="shared" si="49"/>
        <v>0</v>
      </c>
      <c r="K268" s="19"/>
      <c r="L268" s="19"/>
      <c r="M268" s="19">
        <f t="shared" si="50"/>
        <v>0</v>
      </c>
      <c r="N268" s="19"/>
      <c r="O268" s="19">
        <f t="shared" si="51"/>
        <v>0</v>
      </c>
      <c r="P268" s="19"/>
      <c r="Q268" s="34">
        <f t="shared" si="52"/>
        <v>0</v>
      </c>
      <c r="R268" s="34"/>
      <c r="S268" s="34">
        <f t="shared" si="53"/>
        <v>0</v>
      </c>
      <c r="T268" s="34"/>
      <c r="U268" s="34">
        <f t="shared" si="54"/>
        <v>0</v>
      </c>
      <c r="V268" s="34"/>
      <c r="W268" s="34">
        <f t="shared" si="55"/>
        <v>0</v>
      </c>
      <c r="X268" s="34"/>
      <c r="Y268" s="34"/>
      <c r="Z268" s="34"/>
      <c r="AA268" s="22"/>
    </row>
    <row r="269" spans="1:27" ht="12.75">
      <c r="A269" s="31">
        <f t="shared" si="56"/>
        <v>40443</v>
      </c>
      <c r="B269" s="29">
        <v>19</v>
      </c>
      <c r="C269" s="29">
        <v>11.5</v>
      </c>
      <c r="D269" s="26">
        <f t="shared" si="47"/>
        <v>15.25</v>
      </c>
      <c r="E269" s="26">
        <f t="shared" si="48"/>
        <v>7.5</v>
      </c>
      <c r="F269" s="32">
        <v>72</v>
      </c>
      <c r="G269" s="32">
        <v>44</v>
      </c>
      <c r="H269" s="33">
        <f t="shared" si="46"/>
        <v>58</v>
      </c>
      <c r="I269" s="29">
        <v>0</v>
      </c>
      <c r="J269" s="15">
        <f t="shared" si="49"/>
        <v>0</v>
      </c>
      <c r="K269" s="19"/>
      <c r="L269" s="19"/>
      <c r="M269" s="19">
        <f t="shared" si="50"/>
        <v>0</v>
      </c>
      <c r="N269" s="19"/>
      <c r="O269" s="19">
        <f t="shared" si="51"/>
        <v>0</v>
      </c>
      <c r="P269" s="19"/>
      <c r="Q269" s="34">
        <f t="shared" si="52"/>
        <v>0</v>
      </c>
      <c r="R269" s="34"/>
      <c r="S269" s="34">
        <f t="shared" si="53"/>
        <v>0</v>
      </c>
      <c r="T269" s="34"/>
      <c r="U269" s="34">
        <f t="shared" si="54"/>
        <v>0</v>
      </c>
      <c r="V269" s="34"/>
      <c r="W269" s="34">
        <f t="shared" si="55"/>
        <v>0</v>
      </c>
      <c r="X269" s="34"/>
      <c r="Y269" s="34"/>
      <c r="Z269" s="34"/>
      <c r="AA269" s="22"/>
    </row>
    <row r="270" spans="1:27" ht="12.75">
      <c r="A270" s="31">
        <f t="shared" si="56"/>
        <v>40444</v>
      </c>
      <c r="B270" s="29">
        <v>20</v>
      </c>
      <c r="C270" s="29">
        <v>10</v>
      </c>
      <c r="D270" s="26">
        <f t="shared" si="47"/>
        <v>15</v>
      </c>
      <c r="E270" s="26">
        <f t="shared" si="48"/>
        <v>10</v>
      </c>
      <c r="F270" s="32">
        <v>78</v>
      </c>
      <c r="G270" s="32">
        <v>34</v>
      </c>
      <c r="H270" s="33">
        <f t="shared" si="46"/>
        <v>56</v>
      </c>
      <c r="I270" s="29">
        <v>0</v>
      </c>
      <c r="J270" s="15">
        <f t="shared" si="49"/>
        <v>0</v>
      </c>
      <c r="K270" s="19"/>
      <c r="L270" s="19"/>
      <c r="M270" s="19">
        <f t="shared" si="50"/>
        <v>0</v>
      </c>
      <c r="N270" s="19"/>
      <c r="O270" s="19">
        <f t="shared" si="51"/>
        <v>0</v>
      </c>
      <c r="P270" s="19"/>
      <c r="Q270" s="34">
        <f t="shared" si="52"/>
        <v>0</v>
      </c>
      <c r="R270" s="34"/>
      <c r="S270" s="34">
        <f t="shared" si="53"/>
        <v>0</v>
      </c>
      <c r="T270" s="34"/>
      <c r="U270" s="34">
        <f t="shared" si="54"/>
        <v>0</v>
      </c>
      <c r="V270" s="34"/>
      <c r="W270" s="34">
        <f t="shared" si="55"/>
        <v>0</v>
      </c>
      <c r="X270" s="34"/>
      <c r="Y270" s="34"/>
      <c r="Z270" s="34"/>
      <c r="AA270" s="22"/>
    </row>
    <row r="271" spans="1:27" ht="12.75">
      <c r="A271" s="31">
        <f t="shared" si="56"/>
        <v>40445</v>
      </c>
      <c r="B271" s="29">
        <v>18</v>
      </c>
      <c r="C271" s="29">
        <v>12.5</v>
      </c>
      <c r="D271" s="26">
        <f t="shared" si="47"/>
        <v>15.25</v>
      </c>
      <c r="E271" s="26">
        <f t="shared" si="48"/>
        <v>5.5</v>
      </c>
      <c r="F271" s="32">
        <v>80</v>
      </c>
      <c r="G271" s="32">
        <v>37</v>
      </c>
      <c r="H271" s="33">
        <f t="shared" si="46"/>
        <v>58.5</v>
      </c>
      <c r="I271" s="29">
        <v>0.6</v>
      </c>
      <c r="J271" s="15">
        <f t="shared" si="49"/>
        <v>1</v>
      </c>
      <c r="K271" s="19"/>
      <c r="L271" s="19"/>
      <c r="M271" s="19">
        <f t="shared" si="50"/>
        <v>1</v>
      </c>
      <c r="N271" s="19"/>
      <c r="O271" s="19">
        <f t="shared" si="51"/>
        <v>0</v>
      </c>
      <c r="P271" s="19"/>
      <c r="Q271" s="34">
        <f t="shared" si="52"/>
        <v>0</v>
      </c>
      <c r="R271" s="34"/>
      <c r="S271" s="34">
        <f t="shared" si="53"/>
        <v>0</v>
      </c>
      <c r="T271" s="34"/>
      <c r="U271" s="34">
        <f t="shared" si="54"/>
        <v>0</v>
      </c>
      <c r="V271" s="34"/>
      <c r="W271" s="34">
        <f t="shared" si="55"/>
        <v>0</v>
      </c>
      <c r="X271" s="34"/>
      <c r="Y271" s="34"/>
      <c r="Z271" s="34"/>
      <c r="AA271" s="22"/>
    </row>
    <row r="272" spans="1:27" ht="12.75">
      <c r="A272" s="31">
        <f t="shared" si="56"/>
        <v>40446</v>
      </c>
      <c r="B272" s="29">
        <v>14.5</v>
      </c>
      <c r="C272" s="29">
        <v>12</v>
      </c>
      <c r="D272" s="26">
        <f t="shared" si="47"/>
        <v>13.25</v>
      </c>
      <c r="E272" s="26">
        <f t="shared" si="48"/>
        <v>2.5</v>
      </c>
      <c r="F272" s="32">
        <v>87</v>
      </c>
      <c r="G272" s="32">
        <v>58</v>
      </c>
      <c r="H272" s="33">
        <f t="shared" si="46"/>
        <v>72.5</v>
      </c>
      <c r="I272" s="29">
        <v>10</v>
      </c>
      <c r="J272" s="15">
        <f t="shared" si="49"/>
        <v>1</v>
      </c>
      <c r="K272" s="19"/>
      <c r="L272" s="19"/>
      <c r="M272" s="19">
        <f t="shared" si="50"/>
        <v>1</v>
      </c>
      <c r="N272" s="19"/>
      <c r="O272" s="19">
        <f t="shared" si="51"/>
        <v>1</v>
      </c>
      <c r="P272" s="19"/>
      <c r="Q272" s="34">
        <f t="shared" si="52"/>
        <v>0</v>
      </c>
      <c r="R272" s="34"/>
      <c r="S272" s="34">
        <f t="shared" si="53"/>
        <v>0</v>
      </c>
      <c r="T272" s="34"/>
      <c r="U272" s="34">
        <f t="shared" si="54"/>
        <v>0</v>
      </c>
      <c r="V272" s="34"/>
      <c r="W272" s="34">
        <f t="shared" si="55"/>
        <v>0</v>
      </c>
      <c r="X272" s="34"/>
      <c r="Y272" s="34"/>
      <c r="Z272" s="34"/>
      <c r="AA272" s="22"/>
    </row>
    <row r="273" spans="1:27" ht="12.75">
      <c r="A273" s="31">
        <f t="shared" si="56"/>
        <v>40447</v>
      </c>
      <c r="B273" s="29">
        <v>20</v>
      </c>
      <c r="C273" s="29">
        <v>9.5</v>
      </c>
      <c r="D273" s="26">
        <f t="shared" si="47"/>
        <v>14.75</v>
      </c>
      <c r="E273" s="26">
        <f t="shared" si="48"/>
        <v>10.5</v>
      </c>
      <c r="F273" s="32">
        <v>81</v>
      </c>
      <c r="G273" s="32">
        <v>35</v>
      </c>
      <c r="H273" s="33">
        <f t="shared" si="46"/>
        <v>58</v>
      </c>
      <c r="I273" s="29">
        <v>0.2</v>
      </c>
      <c r="J273" s="15">
        <f t="shared" si="49"/>
        <v>1</v>
      </c>
      <c r="K273" s="19"/>
      <c r="L273" s="19"/>
      <c r="M273" s="19">
        <f t="shared" si="50"/>
        <v>1</v>
      </c>
      <c r="N273" s="19"/>
      <c r="O273" s="19">
        <f t="shared" si="51"/>
        <v>0</v>
      </c>
      <c r="P273" s="19"/>
      <c r="Q273" s="34">
        <f t="shared" si="52"/>
        <v>0</v>
      </c>
      <c r="R273" s="34"/>
      <c r="S273" s="34">
        <f t="shared" si="53"/>
        <v>0</v>
      </c>
      <c r="T273" s="34"/>
      <c r="U273" s="34">
        <f t="shared" si="54"/>
        <v>0</v>
      </c>
      <c r="V273" s="34"/>
      <c r="W273" s="34">
        <f t="shared" si="55"/>
        <v>0</v>
      </c>
      <c r="X273" s="34"/>
      <c r="Y273" s="34"/>
      <c r="Z273" s="34"/>
      <c r="AA273" s="22"/>
    </row>
    <row r="274" spans="1:27" ht="12.75">
      <c r="A274" s="31">
        <f t="shared" si="56"/>
        <v>40448</v>
      </c>
      <c r="B274" s="29">
        <v>18</v>
      </c>
      <c r="C274" s="29">
        <v>9.5</v>
      </c>
      <c r="D274" s="26">
        <f t="shared" si="47"/>
        <v>13.75</v>
      </c>
      <c r="E274" s="26">
        <f t="shared" si="48"/>
        <v>8.5</v>
      </c>
      <c r="F274" s="32">
        <v>90</v>
      </c>
      <c r="G274" s="32">
        <v>47</v>
      </c>
      <c r="H274" s="33">
        <f t="shared" si="46"/>
        <v>68.5</v>
      </c>
      <c r="I274" s="29">
        <v>0</v>
      </c>
      <c r="J274" s="15">
        <f t="shared" si="49"/>
        <v>0</v>
      </c>
      <c r="K274" s="19"/>
      <c r="L274" s="19"/>
      <c r="M274" s="19">
        <f t="shared" si="50"/>
        <v>0</v>
      </c>
      <c r="N274" s="19"/>
      <c r="O274" s="19">
        <f t="shared" si="51"/>
        <v>0</v>
      </c>
      <c r="P274" s="19"/>
      <c r="Q274" s="34">
        <f t="shared" si="52"/>
        <v>0</v>
      </c>
      <c r="R274" s="34"/>
      <c r="S274" s="34">
        <f t="shared" si="53"/>
        <v>0</v>
      </c>
      <c r="T274" s="34"/>
      <c r="U274" s="34">
        <f t="shared" si="54"/>
        <v>0</v>
      </c>
      <c r="V274" s="34"/>
      <c r="W274" s="34">
        <f t="shared" si="55"/>
        <v>0</v>
      </c>
      <c r="X274" s="34"/>
      <c r="Y274" s="34"/>
      <c r="Z274" s="34"/>
      <c r="AA274" s="22"/>
    </row>
    <row r="275" spans="1:27" ht="12.75">
      <c r="A275" s="31">
        <f t="shared" si="56"/>
        <v>40449</v>
      </c>
      <c r="B275" s="29">
        <v>19.5</v>
      </c>
      <c r="C275" s="29">
        <v>9</v>
      </c>
      <c r="D275" s="26">
        <f t="shared" si="47"/>
        <v>14.25</v>
      </c>
      <c r="E275" s="26">
        <f t="shared" si="48"/>
        <v>10.5</v>
      </c>
      <c r="F275" s="32">
        <v>87</v>
      </c>
      <c r="G275" s="32">
        <v>42</v>
      </c>
      <c r="H275" s="33">
        <f t="shared" si="46"/>
        <v>64.5</v>
      </c>
      <c r="I275" s="29">
        <v>0</v>
      </c>
      <c r="J275" s="15">
        <f t="shared" si="49"/>
        <v>0</v>
      </c>
      <c r="K275" s="19"/>
      <c r="L275" s="19"/>
      <c r="M275" s="19">
        <f t="shared" si="50"/>
        <v>0</v>
      </c>
      <c r="N275" s="19"/>
      <c r="O275" s="19">
        <f t="shared" si="51"/>
        <v>0</v>
      </c>
      <c r="P275" s="19"/>
      <c r="Q275" s="34">
        <f t="shared" si="52"/>
        <v>0</v>
      </c>
      <c r="R275" s="34"/>
      <c r="S275" s="34">
        <f t="shared" si="53"/>
        <v>0</v>
      </c>
      <c r="T275" s="34"/>
      <c r="U275" s="34">
        <f t="shared" si="54"/>
        <v>0</v>
      </c>
      <c r="V275" s="34"/>
      <c r="W275" s="34">
        <f t="shared" si="55"/>
        <v>0</v>
      </c>
      <c r="X275" s="34"/>
      <c r="Y275" s="34"/>
      <c r="Z275" s="34"/>
      <c r="AA275" s="22"/>
    </row>
    <row r="276" spans="1:27" ht="12.75">
      <c r="A276" s="31">
        <f t="shared" si="56"/>
        <v>40450</v>
      </c>
      <c r="B276" s="29">
        <v>18.5</v>
      </c>
      <c r="C276" s="29">
        <v>8</v>
      </c>
      <c r="D276" s="26">
        <f t="shared" si="47"/>
        <v>13.25</v>
      </c>
      <c r="E276" s="26">
        <f t="shared" si="48"/>
        <v>10.5</v>
      </c>
      <c r="F276" s="32">
        <v>77</v>
      </c>
      <c r="G276" s="32">
        <v>35</v>
      </c>
      <c r="H276" s="33">
        <f t="shared" si="46"/>
        <v>56</v>
      </c>
      <c r="I276" s="29">
        <v>0.2</v>
      </c>
      <c r="J276" s="15">
        <f t="shared" si="49"/>
        <v>1</v>
      </c>
      <c r="K276" s="19"/>
      <c r="L276" s="19"/>
      <c r="M276" s="19">
        <f t="shared" si="50"/>
        <v>1</v>
      </c>
      <c r="N276" s="19"/>
      <c r="O276" s="19">
        <f t="shared" si="51"/>
        <v>0</v>
      </c>
      <c r="P276" s="19"/>
      <c r="Q276" s="34">
        <f t="shared" si="52"/>
        <v>0</v>
      </c>
      <c r="R276" s="34"/>
      <c r="S276" s="34">
        <f t="shared" si="53"/>
        <v>0</v>
      </c>
      <c r="T276" s="34"/>
      <c r="U276" s="34">
        <f t="shared" si="54"/>
        <v>0</v>
      </c>
      <c r="V276" s="34"/>
      <c r="W276" s="34">
        <f t="shared" si="55"/>
        <v>0</v>
      </c>
      <c r="X276" s="34"/>
      <c r="Y276" s="34"/>
      <c r="Z276" s="34"/>
      <c r="AA276" s="22"/>
    </row>
    <row r="277" spans="1:27" ht="12.75">
      <c r="A277" s="31">
        <f t="shared" si="56"/>
        <v>40451</v>
      </c>
      <c r="B277" s="29">
        <v>15</v>
      </c>
      <c r="C277" s="29">
        <v>8</v>
      </c>
      <c r="D277" s="26">
        <f t="shared" si="47"/>
        <v>11.5</v>
      </c>
      <c r="E277" s="26">
        <f t="shared" si="48"/>
        <v>7</v>
      </c>
      <c r="F277" s="32">
        <v>78</v>
      </c>
      <c r="G277" s="32">
        <v>46</v>
      </c>
      <c r="H277" s="33">
        <f t="shared" si="46"/>
        <v>62</v>
      </c>
      <c r="I277" s="29">
        <v>0</v>
      </c>
      <c r="J277" s="15">
        <f t="shared" si="49"/>
        <v>0</v>
      </c>
      <c r="K277" s="19"/>
      <c r="L277" s="19"/>
      <c r="M277" s="19">
        <f t="shared" si="50"/>
        <v>0</v>
      </c>
      <c r="N277" s="19">
        <f>SUM(M247:M277)</f>
        <v>10</v>
      </c>
      <c r="O277" s="19">
        <f t="shared" si="51"/>
        <v>0</v>
      </c>
      <c r="P277" s="19">
        <f>SUM(O248:O277)</f>
        <v>6</v>
      </c>
      <c r="Q277" s="34">
        <f t="shared" si="52"/>
        <v>0</v>
      </c>
      <c r="R277" s="34">
        <f>SUM(Q248:Q277)</f>
        <v>4</v>
      </c>
      <c r="S277" s="34">
        <f t="shared" si="53"/>
        <v>0</v>
      </c>
      <c r="T277" s="34">
        <f>SUM(S248:S277)</f>
        <v>1</v>
      </c>
      <c r="U277" s="34">
        <f t="shared" si="54"/>
        <v>0</v>
      </c>
      <c r="V277" s="34">
        <f>SUM(U248:U277)</f>
        <v>1</v>
      </c>
      <c r="W277" s="34">
        <f t="shared" si="55"/>
        <v>0</v>
      </c>
      <c r="X277" s="34">
        <f>SUM(W248:W277)</f>
        <v>1</v>
      </c>
      <c r="Y277" s="34"/>
      <c r="Z277" s="34"/>
      <c r="AA277" s="22"/>
    </row>
    <row r="278" spans="1:27" ht="12.75">
      <c r="A278" s="31">
        <f t="shared" si="56"/>
        <v>40452</v>
      </c>
      <c r="B278" s="29">
        <v>16.5</v>
      </c>
      <c r="C278" s="29">
        <v>8.5</v>
      </c>
      <c r="D278" s="26">
        <f t="shared" si="47"/>
        <v>12.5</v>
      </c>
      <c r="E278" s="26">
        <f t="shared" si="48"/>
        <v>8</v>
      </c>
      <c r="F278" s="32">
        <v>83</v>
      </c>
      <c r="G278" s="32">
        <v>46</v>
      </c>
      <c r="H278" s="33">
        <f t="shared" si="46"/>
        <v>64.5</v>
      </c>
      <c r="I278" s="29">
        <v>0</v>
      </c>
      <c r="J278" s="15">
        <f t="shared" si="49"/>
        <v>0</v>
      </c>
      <c r="K278" s="19"/>
      <c r="L278" s="19"/>
      <c r="M278" s="19">
        <f t="shared" si="50"/>
        <v>0</v>
      </c>
      <c r="N278" s="19"/>
      <c r="O278" s="19">
        <f t="shared" si="51"/>
        <v>0</v>
      </c>
      <c r="P278" s="19"/>
      <c r="Q278" s="34">
        <f t="shared" si="52"/>
        <v>0</v>
      </c>
      <c r="R278" s="34"/>
      <c r="S278" s="34">
        <f t="shared" si="53"/>
        <v>0</v>
      </c>
      <c r="T278" s="34"/>
      <c r="U278" s="34">
        <f t="shared" si="54"/>
        <v>0</v>
      </c>
      <c r="V278" s="34"/>
      <c r="W278" s="34">
        <f t="shared" si="55"/>
        <v>0</v>
      </c>
      <c r="X278" s="34"/>
      <c r="Y278" s="34"/>
      <c r="Z278" s="34"/>
      <c r="AA278" s="22"/>
    </row>
    <row r="279" spans="1:27" ht="12.75">
      <c r="A279" s="31">
        <f t="shared" si="56"/>
        <v>40453</v>
      </c>
      <c r="B279" s="29">
        <v>18.5</v>
      </c>
      <c r="C279" s="29">
        <v>9</v>
      </c>
      <c r="D279" s="26">
        <f t="shared" si="47"/>
        <v>13.75</v>
      </c>
      <c r="E279" s="26">
        <f t="shared" si="48"/>
        <v>9.5</v>
      </c>
      <c r="F279" s="32">
        <v>83</v>
      </c>
      <c r="G279" s="32">
        <v>47</v>
      </c>
      <c r="H279" s="33">
        <f t="shared" si="46"/>
        <v>65</v>
      </c>
      <c r="I279" s="29">
        <v>0</v>
      </c>
      <c r="J279" s="15">
        <f t="shared" si="49"/>
        <v>0</v>
      </c>
      <c r="K279" s="19"/>
      <c r="L279" s="19"/>
      <c r="M279" s="19">
        <f t="shared" si="50"/>
        <v>0</v>
      </c>
      <c r="N279" s="19"/>
      <c r="O279" s="19">
        <f t="shared" si="51"/>
        <v>0</v>
      </c>
      <c r="P279" s="19"/>
      <c r="Q279" s="34">
        <f t="shared" si="52"/>
        <v>0</v>
      </c>
      <c r="R279" s="34"/>
      <c r="S279" s="34">
        <f t="shared" si="53"/>
        <v>0</v>
      </c>
      <c r="T279" s="34"/>
      <c r="U279" s="34">
        <f t="shared" si="54"/>
        <v>0</v>
      </c>
      <c r="V279" s="34"/>
      <c r="W279" s="34">
        <f t="shared" si="55"/>
        <v>0</v>
      </c>
      <c r="X279" s="34"/>
      <c r="Y279" s="34"/>
      <c r="Z279" s="34"/>
      <c r="AA279" s="22"/>
    </row>
    <row r="280" spans="1:27" ht="12.75">
      <c r="A280" s="31">
        <f t="shared" si="56"/>
        <v>40454</v>
      </c>
      <c r="B280" s="29">
        <v>19.5</v>
      </c>
      <c r="C280" s="29">
        <v>11</v>
      </c>
      <c r="D280" s="26">
        <f t="shared" si="47"/>
        <v>15.25</v>
      </c>
      <c r="E280" s="26">
        <f t="shared" si="48"/>
        <v>8.5</v>
      </c>
      <c r="F280" s="32">
        <v>83</v>
      </c>
      <c r="G280" s="32">
        <v>43</v>
      </c>
      <c r="H280" s="33">
        <f t="shared" si="46"/>
        <v>63</v>
      </c>
      <c r="I280" s="29">
        <v>0</v>
      </c>
      <c r="J280" s="15">
        <f t="shared" si="49"/>
        <v>0</v>
      </c>
      <c r="K280" s="19"/>
      <c r="L280" s="19"/>
      <c r="M280" s="19">
        <f t="shared" si="50"/>
        <v>0</v>
      </c>
      <c r="N280" s="19"/>
      <c r="O280" s="19">
        <f t="shared" si="51"/>
        <v>0</v>
      </c>
      <c r="P280" s="19"/>
      <c r="Q280" s="34">
        <f t="shared" si="52"/>
        <v>0</v>
      </c>
      <c r="R280" s="34"/>
      <c r="S280" s="34">
        <f t="shared" si="53"/>
        <v>0</v>
      </c>
      <c r="T280" s="34"/>
      <c r="U280" s="34">
        <f t="shared" si="54"/>
        <v>0</v>
      </c>
      <c r="V280" s="34"/>
      <c r="W280" s="34">
        <f t="shared" si="55"/>
        <v>0</v>
      </c>
      <c r="X280" s="34"/>
      <c r="Y280" s="34"/>
      <c r="Z280" s="34"/>
      <c r="AA280" s="22"/>
    </row>
    <row r="281" spans="1:27" ht="12.75">
      <c r="A281" s="31">
        <f t="shared" si="56"/>
        <v>40455</v>
      </c>
      <c r="B281" s="29">
        <v>23</v>
      </c>
      <c r="C281" s="29">
        <v>13</v>
      </c>
      <c r="D281" s="26">
        <f t="shared" si="47"/>
        <v>18</v>
      </c>
      <c r="E281" s="26">
        <f t="shared" si="48"/>
        <v>10</v>
      </c>
      <c r="F281" s="32">
        <v>70</v>
      </c>
      <c r="G281" s="32">
        <v>36</v>
      </c>
      <c r="H281" s="33">
        <f t="shared" si="46"/>
        <v>53</v>
      </c>
      <c r="I281" s="29">
        <v>0</v>
      </c>
      <c r="J281" s="15">
        <f t="shared" si="49"/>
        <v>0</v>
      </c>
      <c r="K281" s="19"/>
      <c r="L281" s="19"/>
      <c r="M281" s="19">
        <f t="shared" si="50"/>
        <v>0</v>
      </c>
      <c r="N281" s="19"/>
      <c r="O281" s="19">
        <f t="shared" si="51"/>
        <v>0</v>
      </c>
      <c r="P281" s="19"/>
      <c r="Q281" s="34">
        <f t="shared" si="52"/>
        <v>0</v>
      </c>
      <c r="R281" s="34"/>
      <c r="S281" s="34">
        <f t="shared" si="53"/>
        <v>0</v>
      </c>
      <c r="T281" s="34"/>
      <c r="U281" s="34">
        <f t="shared" si="54"/>
        <v>0</v>
      </c>
      <c r="V281" s="34"/>
      <c r="W281" s="34">
        <f t="shared" si="55"/>
        <v>0</v>
      </c>
      <c r="X281" s="34"/>
      <c r="Y281" s="34"/>
      <c r="Z281" s="34"/>
      <c r="AA281" s="22"/>
    </row>
    <row r="282" spans="1:27" ht="12.75">
      <c r="A282" s="31">
        <f t="shared" si="56"/>
        <v>40456</v>
      </c>
      <c r="B282" s="29">
        <v>21.5</v>
      </c>
      <c r="C282" s="29">
        <v>13.5</v>
      </c>
      <c r="D282" s="26">
        <f t="shared" si="47"/>
        <v>17.5</v>
      </c>
      <c r="E282" s="26">
        <f t="shared" si="48"/>
        <v>8</v>
      </c>
      <c r="F282" s="32">
        <v>87</v>
      </c>
      <c r="G282" s="32">
        <v>45</v>
      </c>
      <c r="H282" s="33">
        <f t="shared" si="46"/>
        <v>66</v>
      </c>
      <c r="I282" s="29">
        <v>1.1</v>
      </c>
      <c r="J282" s="15">
        <f t="shared" si="49"/>
        <v>1</v>
      </c>
      <c r="K282" s="19"/>
      <c r="L282" s="19"/>
      <c r="M282" s="19">
        <f t="shared" si="50"/>
        <v>1</v>
      </c>
      <c r="N282" s="19"/>
      <c r="O282" s="19">
        <f t="shared" si="51"/>
        <v>1</v>
      </c>
      <c r="P282" s="19"/>
      <c r="Q282" s="34">
        <f t="shared" si="52"/>
        <v>0</v>
      </c>
      <c r="R282" s="34"/>
      <c r="S282" s="34">
        <f t="shared" si="53"/>
        <v>0</v>
      </c>
      <c r="T282" s="34"/>
      <c r="U282" s="34">
        <f t="shared" si="54"/>
        <v>0</v>
      </c>
      <c r="V282" s="34"/>
      <c r="W282" s="34">
        <f t="shared" si="55"/>
        <v>0</v>
      </c>
      <c r="X282" s="34"/>
      <c r="Y282" s="34"/>
      <c r="Z282" s="34"/>
      <c r="AA282" s="22"/>
    </row>
    <row r="283" spans="1:27" ht="12.75">
      <c r="A283" s="31">
        <f t="shared" si="56"/>
        <v>40457</v>
      </c>
      <c r="B283" s="29">
        <v>20</v>
      </c>
      <c r="C283" s="29">
        <v>11</v>
      </c>
      <c r="D283" s="26">
        <f t="shared" si="47"/>
        <v>15.5</v>
      </c>
      <c r="E283" s="26">
        <f t="shared" si="48"/>
        <v>9</v>
      </c>
      <c r="F283" s="32">
        <v>87</v>
      </c>
      <c r="G283" s="32">
        <v>49</v>
      </c>
      <c r="H283" s="33">
        <f t="shared" si="46"/>
        <v>68</v>
      </c>
      <c r="I283" s="29">
        <v>5</v>
      </c>
      <c r="J283" s="15">
        <f t="shared" si="49"/>
        <v>1</v>
      </c>
      <c r="K283" s="19"/>
      <c r="L283" s="19"/>
      <c r="M283" s="19">
        <f t="shared" si="50"/>
        <v>1</v>
      </c>
      <c r="N283" s="19"/>
      <c r="O283" s="19">
        <f t="shared" si="51"/>
        <v>1</v>
      </c>
      <c r="P283" s="19"/>
      <c r="Q283" s="34">
        <f t="shared" si="52"/>
        <v>0</v>
      </c>
      <c r="R283" s="34"/>
      <c r="S283" s="34">
        <f t="shared" si="53"/>
        <v>0</v>
      </c>
      <c r="T283" s="34"/>
      <c r="U283" s="34">
        <f t="shared" si="54"/>
        <v>0</v>
      </c>
      <c r="V283" s="34"/>
      <c r="W283" s="34">
        <f t="shared" si="55"/>
        <v>0</v>
      </c>
      <c r="X283" s="34"/>
      <c r="Y283" s="34"/>
      <c r="Z283" s="34"/>
      <c r="AA283" s="22"/>
    </row>
    <row r="284" spans="1:27" ht="12.75">
      <c r="A284" s="31">
        <f t="shared" si="56"/>
        <v>40458</v>
      </c>
      <c r="B284" s="29">
        <v>22.5</v>
      </c>
      <c r="C284" s="29">
        <v>9.5</v>
      </c>
      <c r="D284" s="26">
        <f t="shared" si="47"/>
        <v>16</v>
      </c>
      <c r="E284" s="26">
        <f t="shared" si="48"/>
        <v>13</v>
      </c>
      <c r="F284" s="32">
        <v>79</v>
      </c>
      <c r="G284" s="32">
        <v>42</v>
      </c>
      <c r="H284" s="33">
        <f t="shared" si="46"/>
        <v>60.5</v>
      </c>
      <c r="I284" s="29">
        <v>0</v>
      </c>
      <c r="J284" s="15">
        <f t="shared" si="49"/>
        <v>0</v>
      </c>
      <c r="K284" s="19"/>
      <c r="L284" s="19"/>
      <c r="M284" s="19">
        <f t="shared" si="50"/>
        <v>0</v>
      </c>
      <c r="N284" s="19"/>
      <c r="O284" s="19">
        <f t="shared" si="51"/>
        <v>0</v>
      </c>
      <c r="P284" s="19"/>
      <c r="Q284" s="34">
        <f t="shared" si="52"/>
        <v>0</v>
      </c>
      <c r="R284" s="34"/>
      <c r="S284" s="34">
        <f t="shared" si="53"/>
        <v>0</v>
      </c>
      <c r="T284" s="34"/>
      <c r="U284" s="34">
        <f t="shared" si="54"/>
        <v>0</v>
      </c>
      <c r="V284" s="34"/>
      <c r="W284" s="34">
        <f t="shared" si="55"/>
        <v>0</v>
      </c>
      <c r="X284" s="34"/>
      <c r="Y284" s="34"/>
      <c r="Z284" s="34"/>
      <c r="AA284" s="22"/>
    </row>
    <row r="285" spans="1:27" ht="12.75">
      <c r="A285" s="31">
        <f t="shared" si="56"/>
        <v>40459</v>
      </c>
      <c r="B285" s="29">
        <v>18.5</v>
      </c>
      <c r="C285" s="29">
        <v>8</v>
      </c>
      <c r="D285" s="26">
        <f t="shared" si="47"/>
        <v>13.25</v>
      </c>
      <c r="E285" s="26">
        <f t="shared" si="48"/>
        <v>10.5</v>
      </c>
      <c r="F285" s="32">
        <v>81</v>
      </c>
      <c r="G285" s="32">
        <v>42</v>
      </c>
      <c r="H285" s="33">
        <f t="shared" si="46"/>
        <v>61.5</v>
      </c>
      <c r="I285" s="29">
        <v>0</v>
      </c>
      <c r="J285" s="15">
        <f t="shared" si="49"/>
        <v>0</v>
      </c>
      <c r="K285" s="19"/>
      <c r="L285" s="19"/>
      <c r="M285" s="19">
        <f t="shared" si="50"/>
        <v>0</v>
      </c>
      <c r="N285" s="19"/>
      <c r="O285" s="19">
        <f t="shared" si="51"/>
        <v>0</v>
      </c>
      <c r="P285" s="19"/>
      <c r="Q285" s="34">
        <f t="shared" si="52"/>
        <v>0</v>
      </c>
      <c r="R285" s="34"/>
      <c r="S285" s="34">
        <f t="shared" si="53"/>
        <v>0</v>
      </c>
      <c r="T285" s="34"/>
      <c r="U285" s="34">
        <f t="shared" si="54"/>
        <v>0</v>
      </c>
      <c r="V285" s="34"/>
      <c r="W285" s="34">
        <f t="shared" si="55"/>
        <v>0</v>
      </c>
      <c r="X285" s="34"/>
      <c r="Y285" s="34"/>
      <c r="Z285" s="34"/>
      <c r="AA285" s="22"/>
    </row>
    <row r="286" spans="1:27" ht="12.75">
      <c r="A286" s="31">
        <f t="shared" si="56"/>
        <v>40460</v>
      </c>
      <c r="B286" s="29">
        <v>18</v>
      </c>
      <c r="C286" s="29">
        <v>4</v>
      </c>
      <c r="D286" s="26">
        <f t="shared" si="47"/>
        <v>11</v>
      </c>
      <c r="E286" s="26">
        <f t="shared" si="48"/>
        <v>14</v>
      </c>
      <c r="F286" s="32">
        <v>73</v>
      </c>
      <c r="G286" s="32">
        <v>33</v>
      </c>
      <c r="H286" s="33">
        <f t="shared" si="46"/>
        <v>53</v>
      </c>
      <c r="I286" s="29">
        <v>0</v>
      </c>
      <c r="J286" s="15">
        <f t="shared" si="49"/>
        <v>0</v>
      </c>
      <c r="K286" s="19"/>
      <c r="L286" s="19"/>
      <c r="M286" s="19">
        <f t="shared" si="50"/>
        <v>0</v>
      </c>
      <c r="N286" s="19"/>
      <c r="O286" s="19">
        <f t="shared" si="51"/>
        <v>0</v>
      </c>
      <c r="P286" s="19"/>
      <c r="Q286" s="34">
        <f t="shared" si="52"/>
        <v>0</v>
      </c>
      <c r="R286" s="34"/>
      <c r="S286" s="34">
        <f t="shared" si="53"/>
        <v>0</v>
      </c>
      <c r="T286" s="34"/>
      <c r="U286" s="34">
        <f t="shared" si="54"/>
        <v>0</v>
      </c>
      <c r="V286" s="34"/>
      <c r="W286" s="34">
        <f t="shared" si="55"/>
        <v>0</v>
      </c>
      <c r="X286" s="34"/>
      <c r="Y286" s="34"/>
      <c r="Z286" s="34"/>
      <c r="AA286" s="22"/>
    </row>
    <row r="287" spans="1:27" ht="12.75">
      <c r="A287" s="31">
        <f t="shared" si="56"/>
        <v>40461</v>
      </c>
      <c r="B287" s="29">
        <v>15.5</v>
      </c>
      <c r="C287" s="29">
        <v>4</v>
      </c>
      <c r="D287" s="26">
        <f t="shared" si="47"/>
        <v>9.75</v>
      </c>
      <c r="E287" s="26">
        <f t="shared" si="48"/>
        <v>11.5</v>
      </c>
      <c r="F287" s="32">
        <v>75</v>
      </c>
      <c r="G287" s="32">
        <v>29</v>
      </c>
      <c r="H287" s="33">
        <f t="shared" si="46"/>
        <v>52</v>
      </c>
      <c r="I287" s="29">
        <v>5</v>
      </c>
      <c r="J287" s="15">
        <f t="shared" si="49"/>
        <v>1</v>
      </c>
      <c r="K287" s="19"/>
      <c r="L287" s="19"/>
      <c r="M287" s="19">
        <f t="shared" si="50"/>
        <v>1</v>
      </c>
      <c r="N287" s="19"/>
      <c r="O287" s="19">
        <f t="shared" si="51"/>
        <v>1</v>
      </c>
      <c r="P287" s="19"/>
      <c r="Q287" s="34">
        <f t="shared" si="52"/>
        <v>0</v>
      </c>
      <c r="R287" s="34"/>
      <c r="S287" s="34">
        <f t="shared" si="53"/>
        <v>0</v>
      </c>
      <c r="T287" s="34"/>
      <c r="U287" s="34">
        <f t="shared" si="54"/>
        <v>0</v>
      </c>
      <c r="V287" s="34"/>
      <c r="W287" s="34">
        <f t="shared" si="55"/>
        <v>0</v>
      </c>
      <c r="X287" s="34"/>
      <c r="Y287" s="34"/>
      <c r="Z287" s="34"/>
      <c r="AA287" s="22"/>
    </row>
    <row r="288" spans="1:27" ht="12.75">
      <c r="A288" s="31">
        <f t="shared" si="56"/>
        <v>40462</v>
      </c>
      <c r="B288" s="29">
        <v>10.5</v>
      </c>
      <c r="C288" s="29">
        <v>9</v>
      </c>
      <c r="D288" s="26">
        <f t="shared" si="47"/>
        <v>9.75</v>
      </c>
      <c r="E288" s="26">
        <f t="shared" si="48"/>
        <v>1.5</v>
      </c>
      <c r="F288" s="32">
        <v>87</v>
      </c>
      <c r="G288" s="32">
        <v>72</v>
      </c>
      <c r="H288" s="33">
        <f t="shared" si="46"/>
        <v>79.5</v>
      </c>
      <c r="I288" s="29">
        <v>22.2</v>
      </c>
      <c r="J288" s="15">
        <f t="shared" si="49"/>
        <v>1</v>
      </c>
      <c r="K288" s="19"/>
      <c r="L288" s="19"/>
      <c r="M288" s="19">
        <f t="shared" si="50"/>
        <v>1</v>
      </c>
      <c r="N288" s="19"/>
      <c r="O288" s="19">
        <f t="shared" si="51"/>
        <v>1</v>
      </c>
      <c r="P288" s="19"/>
      <c r="Q288" s="34">
        <f t="shared" si="52"/>
        <v>1</v>
      </c>
      <c r="R288" s="34"/>
      <c r="S288" s="34">
        <f t="shared" si="53"/>
        <v>1</v>
      </c>
      <c r="T288" s="34"/>
      <c r="U288" s="34">
        <f t="shared" si="54"/>
        <v>0</v>
      </c>
      <c r="V288" s="34"/>
      <c r="W288" s="34">
        <f t="shared" si="55"/>
        <v>0</v>
      </c>
      <c r="X288" s="34"/>
      <c r="Y288" s="34"/>
      <c r="Z288" s="34"/>
      <c r="AA288" s="22"/>
    </row>
    <row r="289" spans="1:27" ht="12.75">
      <c r="A289" s="31">
        <f t="shared" si="56"/>
        <v>40463</v>
      </c>
      <c r="B289" s="29">
        <v>12</v>
      </c>
      <c r="C289" s="29">
        <v>10</v>
      </c>
      <c r="D289" s="26">
        <f t="shared" si="47"/>
        <v>11</v>
      </c>
      <c r="E289" s="26">
        <f t="shared" si="48"/>
        <v>2</v>
      </c>
      <c r="F289" s="32">
        <v>86</v>
      </c>
      <c r="G289" s="32">
        <v>75</v>
      </c>
      <c r="H289" s="33">
        <f t="shared" si="46"/>
        <v>80.5</v>
      </c>
      <c r="I289" s="29">
        <v>0.7</v>
      </c>
      <c r="J289" s="15">
        <f t="shared" si="49"/>
        <v>1</v>
      </c>
      <c r="K289" s="19"/>
      <c r="L289" s="19"/>
      <c r="M289" s="19">
        <f t="shared" si="50"/>
        <v>1</v>
      </c>
      <c r="N289" s="19"/>
      <c r="O289" s="19">
        <f t="shared" si="51"/>
        <v>0</v>
      </c>
      <c r="P289" s="19"/>
      <c r="Q289" s="34">
        <f t="shared" si="52"/>
        <v>0</v>
      </c>
      <c r="R289" s="34"/>
      <c r="S289" s="34">
        <f t="shared" si="53"/>
        <v>0</v>
      </c>
      <c r="T289" s="34"/>
      <c r="U289" s="34">
        <f t="shared" si="54"/>
        <v>0</v>
      </c>
      <c r="V289" s="34"/>
      <c r="W289" s="34">
        <f t="shared" si="55"/>
        <v>0</v>
      </c>
      <c r="X289" s="34"/>
      <c r="Y289" s="34"/>
      <c r="Z289" s="34"/>
      <c r="AA289" s="22"/>
    </row>
    <row r="290" spans="1:27" ht="12.75">
      <c r="A290" s="31">
        <f t="shared" si="56"/>
        <v>40464</v>
      </c>
      <c r="B290" s="29">
        <v>14</v>
      </c>
      <c r="C290" s="29">
        <v>10</v>
      </c>
      <c r="D290" s="26">
        <f t="shared" si="47"/>
        <v>12</v>
      </c>
      <c r="E290" s="26">
        <f t="shared" si="48"/>
        <v>4</v>
      </c>
      <c r="F290" s="32">
        <v>88</v>
      </c>
      <c r="G290" s="32">
        <v>75</v>
      </c>
      <c r="H290" s="33">
        <f t="shared" si="46"/>
        <v>81.5</v>
      </c>
      <c r="I290" s="29">
        <v>24.5</v>
      </c>
      <c r="J290" s="15">
        <f t="shared" si="49"/>
        <v>1</v>
      </c>
      <c r="K290" s="19"/>
      <c r="L290" s="19"/>
      <c r="M290" s="19">
        <f t="shared" si="50"/>
        <v>1</v>
      </c>
      <c r="N290" s="19"/>
      <c r="O290" s="19">
        <f t="shared" si="51"/>
        <v>1</v>
      </c>
      <c r="P290" s="19"/>
      <c r="Q290" s="34">
        <f t="shared" si="52"/>
        <v>1</v>
      </c>
      <c r="R290" s="34"/>
      <c r="S290" s="34">
        <f t="shared" si="53"/>
        <v>1</v>
      </c>
      <c r="T290" s="34"/>
      <c r="U290" s="34">
        <f t="shared" si="54"/>
        <v>0</v>
      </c>
      <c r="V290" s="34"/>
      <c r="W290" s="34">
        <f t="shared" si="55"/>
        <v>0</v>
      </c>
      <c r="X290" s="34"/>
      <c r="Y290" s="34"/>
      <c r="Z290" s="34"/>
      <c r="AA290" s="22"/>
    </row>
    <row r="291" spans="1:27" ht="12.75">
      <c r="A291" s="31">
        <f t="shared" si="56"/>
        <v>40465</v>
      </c>
      <c r="B291" s="29">
        <v>20</v>
      </c>
      <c r="C291" s="29">
        <v>9</v>
      </c>
      <c r="D291" s="26">
        <f t="shared" si="47"/>
        <v>14.5</v>
      </c>
      <c r="E291" s="26">
        <f t="shared" si="48"/>
        <v>11</v>
      </c>
      <c r="F291" s="32">
        <v>88</v>
      </c>
      <c r="G291" s="32">
        <v>44</v>
      </c>
      <c r="H291" s="33">
        <f t="shared" si="46"/>
        <v>66</v>
      </c>
      <c r="I291" s="29">
        <v>0.8</v>
      </c>
      <c r="J291" s="15">
        <f t="shared" si="49"/>
        <v>1</v>
      </c>
      <c r="K291" s="19"/>
      <c r="L291" s="19"/>
      <c r="M291" s="19">
        <f t="shared" si="50"/>
        <v>1</v>
      </c>
      <c r="N291" s="19"/>
      <c r="O291" s="19">
        <f t="shared" si="51"/>
        <v>0</v>
      </c>
      <c r="P291" s="19"/>
      <c r="Q291" s="34">
        <f t="shared" si="52"/>
        <v>0</v>
      </c>
      <c r="R291" s="34"/>
      <c r="S291" s="34">
        <f t="shared" si="53"/>
        <v>0</v>
      </c>
      <c r="T291" s="34"/>
      <c r="U291" s="34">
        <f t="shared" si="54"/>
        <v>0</v>
      </c>
      <c r="V291" s="34"/>
      <c r="W291" s="34">
        <f t="shared" si="55"/>
        <v>0</v>
      </c>
      <c r="X291" s="34"/>
      <c r="Y291" s="34"/>
      <c r="Z291" s="34"/>
      <c r="AA291" s="22"/>
    </row>
    <row r="292" spans="1:27" ht="12.75">
      <c r="A292" s="31">
        <f t="shared" si="56"/>
        <v>40466</v>
      </c>
      <c r="B292" s="29">
        <v>19</v>
      </c>
      <c r="C292" s="29">
        <v>8</v>
      </c>
      <c r="D292" s="26">
        <f t="shared" si="47"/>
        <v>13.5</v>
      </c>
      <c r="E292" s="26">
        <f t="shared" si="48"/>
        <v>11</v>
      </c>
      <c r="F292" s="32">
        <v>80</v>
      </c>
      <c r="G292" s="32">
        <v>42</v>
      </c>
      <c r="H292" s="33">
        <f t="shared" si="46"/>
        <v>61</v>
      </c>
      <c r="I292" s="29">
        <v>0.4</v>
      </c>
      <c r="J292" s="15">
        <f t="shared" si="49"/>
        <v>1</v>
      </c>
      <c r="K292" s="19"/>
      <c r="L292" s="19"/>
      <c r="M292" s="19">
        <f t="shared" si="50"/>
        <v>1</v>
      </c>
      <c r="N292" s="19"/>
      <c r="O292" s="19">
        <f t="shared" si="51"/>
        <v>0</v>
      </c>
      <c r="P292" s="19"/>
      <c r="Q292" s="34">
        <f t="shared" si="52"/>
        <v>0</v>
      </c>
      <c r="R292" s="34"/>
      <c r="S292" s="34">
        <f t="shared" si="53"/>
        <v>0</v>
      </c>
      <c r="T292" s="34"/>
      <c r="U292" s="34">
        <f t="shared" si="54"/>
        <v>0</v>
      </c>
      <c r="V292" s="34"/>
      <c r="W292" s="34">
        <f t="shared" si="55"/>
        <v>0</v>
      </c>
      <c r="X292" s="34"/>
      <c r="Y292" s="34"/>
      <c r="Z292" s="34"/>
      <c r="AA292" s="22"/>
    </row>
    <row r="293" spans="1:27" ht="12.75">
      <c r="A293" s="31">
        <f t="shared" si="56"/>
        <v>40467</v>
      </c>
      <c r="B293" s="29">
        <v>15</v>
      </c>
      <c r="C293" s="29">
        <v>3.5</v>
      </c>
      <c r="D293" s="26">
        <f t="shared" si="47"/>
        <v>9.25</v>
      </c>
      <c r="E293" s="26">
        <f t="shared" si="48"/>
        <v>11.5</v>
      </c>
      <c r="F293" s="32">
        <v>74</v>
      </c>
      <c r="G293" s="32">
        <v>35</v>
      </c>
      <c r="H293" s="33">
        <f t="shared" si="46"/>
        <v>54.5</v>
      </c>
      <c r="I293" s="29">
        <v>0.8</v>
      </c>
      <c r="J293" s="15">
        <f t="shared" si="49"/>
        <v>1</v>
      </c>
      <c r="K293" s="19"/>
      <c r="L293" s="19"/>
      <c r="M293" s="19">
        <f t="shared" si="50"/>
        <v>1</v>
      </c>
      <c r="N293" s="19"/>
      <c r="O293" s="19">
        <f t="shared" si="51"/>
        <v>0</v>
      </c>
      <c r="P293" s="19"/>
      <c r="Q293" s="34">
        <f t="shared" si="52"/>
        <v>0</v>
      </c>
      <c r="R293" s="34"/>
      <c r="S293" s="34">
        <f t="shared" si="53"/>
        <v>0</v>
      </c>
      <c r="T293" s="34"/>
      <c r="U293" s="34">
        <f t="shared" si="54"/>
        <v>0</v>
      </c>
      <c r="V293" s="34"/>
      <c r="W293" s="34">
        <f t="shared" si="55"/>
        <v>0</v>
      </c>
      <c r="X293" s="34"/>
      <c r="Y293" s="34"/>
      <c r="Z293" s="34"/>
      <c r="AA293" s="22"/>
    </row>
    <row r="294" spans="1:27" ht="12.75">
      <c r="A294" s="31">
        <f t="shared" si="56"/>
        <v>40468</v>
      </c>
      <c r="B294" s="29">
        <v>15</v>
      </c>
      <c r="C294" s="29">
        <v>3</v>
      </c>
      <c r="D294" s="26">
        <f t="shared" si="47"/>
        <v>9</v>
      </c>
      <c r="E294" s="26">
        <f t="shared" si="48"/>
        <v>12</v>
      </c>
      <c r="F294" s="32">
        <v>77</v>
      </c>
      <c r="G294" s="32">
        <v>33</v>
      </c>
      <c r="H294" s="33">
        <f t="shared" si="46"/>
        <v>55</v>
      </c>
      <c r="I294" s="29">
        <v>0</v>
      </c>
      <c r="J294" s="15">
        <f t="shared" si="49"/>
        <v>0</v>
      </c>
      <c r="K294" s="19"/>
      <c r="L294" s="19"/>
      <c r="M294" s="19">
        <f t="shared" si="50"/>
        <v>0</v>
      </c>
      <c r="N294" s="19"/>
      <c r="O294" s="19">
        <f t="shared" si="51"/>
        <v>0</v>
      </c>
      <c r="P294" s="19"/>
      <c r="Q294" s="34">
        <f t="shared" si="52"/>
        <v>0</v>
      </c>
      <c r="R294" s="34"/>
      <c r="S294" s="34">
        <f t="shared" si="53"/>
        <v>0</v>
      </c>
      <c r="T294" s="34"/>
      <c r="U294" s="34">
        <f t="shared" si="54"/>
        <v>0</v>
      </c>
      <c r="V294" s="34"/>
      <c r="W294" s="34">
        <f t="shared" si="55"/>
        <v>0</v>
      </c>
      <c r="X294" s="34"/>
      <c r="Y294" s="34"/>
      <c r="Z294" s="34"/>
      <c r="AA294" s="22"/>
    </row>
    <row r="295" spans="1:27" ht="12.75">
      <c r="A295" s="31">
        <f t="shared" si="56"/>
        <v>40469</v>
      </c>
      <c r="B295" s="29">
        <v>16</v>
      </c>
      <c r="C295" s="29">
        <v>9</v>
      </c>
      <c r="D295" s="26">
        <f t="shared" si="47"/>
        <v>12.5</v>
      </c>
      <c r="E295" s="26">
        <f t="shared" si="48"/>
        <v>7</v>
      </c>
      <c r="F295" s="32">
        <v>80</v>
      </c>
      <c r="G295" s="32">
        <v>55</v>
      </c>
      <c r="H295" s="33">
        <f t="shared" si="46"/>
        <v>67.5</v>
      </c>
      <c r="I295" s="29">
        <v>0.2</v>
      </c>
      <c r="J295" s="15">
        <f t="shared" si="49"/>
        <v>1</v>
      </c>
      <c r="K295" s="19"/>
      <c r="L295" s="19"/>
      <c r="M295" s="19">
        <f t="shared" si="50"/>
        <v>1</v>
      </c>
      <c r="N295" s="19"/>
      <c r="O295" s="19">
        <f t="shared" si="51"/>
        <v>0</v>
      </c>
      <c r="P295" s="19"/>
      <c r="Q295" s="34">
        <f t="shared" si="52"/>
        <v>0</v>
      </c>
      <c r="R295" s="34"/>
      <c r="S295" s="34">
        <f t="shared" si="53"/>
        <v>0</v>
      </c>
      <c r="T295" s="34"/>
      <c r="U295" s="34">
        <f t="shared" si="54"/>
        <v>0</v>
      </c>
      <c r="V295" s="34"/>
      <c r="W295" s="34">
        <f t="shared" si="55"/>
        <v>0</v>
      </c>
      <c r="X295" s="34"/>
      <c r="Y295" s="34"/>
      <c r="Z295" s="34"/>
      <c r="AA295" s="22"/>
    </row>
    <row r="296" spans="1:27" ht="12.75">
      <c r="A296" s="31">
        <f t="shared" si="56"/>
        <v>40470</v>
      </c>
      <c r="B296" s="29">
        <v>10.5</v>
      </c>
      <c r="C296" s="29">
        <v>8</v>
      </c>
      <c r="D296" s="26">
        <f t="shared" si="47"/>
        <v>9.25</v>
      </c>
      <c r="E296" s="26">
        <f t="shared" si="48"/>
        <v>2.5</v>
      </c>
      <c r="F296" s="32">
        <v>87</v>
      </c>
      <c r="G296" s="32">
        <v>72</v>
      </c>
      <c r="H296" s="33">
        <f t="shared" si="46"/>
        <v>79.5</v>
      </c>
      <c r="I296" s="29">
        <v>8.1</v>
      </c>
      <c r="J296" s="15">
        <f t="shared" si="49"/>
        <v>1</v>
      </c>
      <c r="K296" s="19"/>
      <c r="L296" s="19"/>
      <c r="M296" s="19">
        <f t="shared" si="50"/>
        <v>1</v>
      </c>
      <c r="N296" s="19"/>
      <c r="O296" s="19">
        <f t="shared" si="51"/>
        <v>1</v>
      </c>
      <c r="P296" s="19"/>
      <c r="Q296" s="34">
        <f t="shared" si="52"/>
        <v>0</v>
      </c>
      <c r="R296" s="34"/>
      <c r="S296" s="34">
        <f t="shared" si="53"/>
        <v>0</v>
      </c>
      <c r="T296" s="34"/>
      <c r="U296" s="34">
        <f t="shared" si="54"/>
        <v>0</v>
      </c>
      <c r="V296" s="34"/>
      <c r="W296" s="34">
        <f t="shared" si="55"/>
        <v>0</v>
      </c>
      <c r="X296" s="34"/>
      <c r="Y296" s="34"/>
      <c r="Z296" s="34"/>
      <c r="AA296" s="22"/>
    </row>
    <row r="297" spans="1:27" ht="12.75">
      <c r="A297" s="31">
        <f t="shared" si="56"/>
        <v>40471</v>
      </c>
      <c r="B297" s="29">
        <v>14</v>
      </c>
      <c r="C297" s="29">
        <v>8</v>
      </c>
      <c r="D297" s="26">
        <f t="shared" si="47"/>
        <v>11</v>
      </c>
      <c r="E297" s="26">
        <f t="shared" si="48"/>
        <v>6</v>
      </c>
      <c r="F297" s="32">
        <v>86</v>
      </c>
      <c r="G297" s="32">
        <v>42</v>
      </c>
      <c r="H297" s="33">
        <f t="shared" si="46"/>
        <v>64</v>
      </c>
      <c r="I297" s="29">
        <v>0.8</v>
      </c>
      <c r="J297" s="15">
        <f t="shared" si="49"/>
        <v>1</v>
      </c>
      <c r="K297" s="19"/>
      <c r="L297" s="19"/>
      <c r="M297" s="19">
        <f t="shared" si="50"/>
        <v>1</v>
      </c>
      <c r="N297" s="19"/>
      <c r="O297" s="19">
        <f t="shared" si="51"/>
        <v>0</v>
      </c>
      <c r="P297" s="19"/>
      <c r="Q297" s="34">
        <f t="shared" si="52"/>
        <v>0</v>
      </c>
      <c r="R297" s="34"/>
      <c r="S297" s="34">
        <f t="shared" si="53"/>
        <v>0</v>
      </c>
      <c r="T297" s="34"/>
      <c r="U297" s="34">
        <f t="shared" si="54"/>
        <v>0</v>
      </c>
      <c r="V297" s="34"/>
      <c r="W297" s="34">
        <f t="shared" si="55"/>
        <v>0</v>
      </c>
      <c r="X297" s="34"/>
      <c r="Y297" s="34"/>
      <c r="Z297" s="34"/>
      <c r="AA297" s="22"/>
    </row>
    <row r="298" spans="1:27" ht="12.75">
      <c r="A298" s="31">
        <f t="shared" si="56"/>
        <v>40472</v>
      </c>
      <c r="B298" s="29">
        <v>14.5</v>
      </c>
      <c r="C298" s="29">
        <v>6</v>
      </c>
      <c r="D298" s="26">
        <f t="shared" si="47"/>
        <v>10.25</v>
      </c>
      <c r="E298" s="26">
        <f t="shared" si="48"/>
        <v>8.5</v>
      </c>
      <c r="F298" s="32">
        <v>84</v>
      </c>
      <c r="G298" s="32">
        <v>50</v>
      </c>
      <c r="H298" s="33">
        <f t="shared" si="46"/>
        <v>67</v>
      </c>
      <c r="I298" s="29">
        <v>0</v>
      </c>
      <c r="J298" s="15" t="s">
        <v>45</v>
      </c>
      <c r="K298" s="19"/>
      <c r="L298" s="19"/>
      <c r="M298" s="19">
        <f t="shared" si="50"/>
        <v>0</v>
      </c>
      <c r="N298" s="19"/>
      <c r="O298" s="19">
        <f t="shared" si="51"/>
        <v>0</v>
      </c>
      <c r="P298" s="19"/>
      <c r="Q298" s="34">
        <f t="shared" si="52"/>
        <v>0</v>
      </c>
      <c r="R298" s="34"/>
      <c r="S298" s="34">
        <f t="shared" si="53"/>
        <v>0</v>
      </c>
      <c r="T298" s="34"/>
      <c r="U298" s="34">
        <f t="shared" si="54"/>
        <v>0</v>
      </c>
      <c r="V298" s="34"/>
      <c r="W298" s="34">
        <f t="shared" si="55"/>
        <v>0</v>
      </c>
      <c r="X298" s="34"/>
      <c r="Y298" s="34"/>
      <c r="Z298" s="34"/>
      <c r="AA298" s="22"/>
    </row>
    <row r="299" spans="1:27" ht="12.75">
      <c r="A299" s="31">
        <f t="shared" si="56"/>
        <v>40473</v>
      </c>
      <c r="B299" s="29">
        <v>14</v>
      </c>
      <c r="C299" s="29">
        <v>4.5</v>
      </c>
      <c r="D299" s="26">
        <f t="shared" si="47"/>
        <v>9.25</v>
      </c>
      <c r="E299" s="26">
        <f t="shared" si="48"/>
        <v>9.5</v>
      </c>
      <c r="F299" s="32">
        <v>74</v>
      </c>
      <c r="G299" s="32">
        <v>34</v>
      </c>
      <c r="H299" s="33">
        <f t="shared" si="46"/>
        <v>54</v>
      </c>
      <c r="I299" s="29">
        <v>0</v>
      </c>
      <c r="J299" s="15">
        <f t="shared" si="49"/>
        <v>0</v>
      </c>
      <c r="K299" s="19"/>
      <c r="L299" s="19"/>
      <c r="M299" s="19">
        <f t="shared" si="50"/>
        <v>0</v>
      </c>
      <c r="N299" s="19"/>
      <c r="O299" s="19">
        <f t="shared" si="51"/>
        <v>0</v>
      </c>
      <c r="P299" s="19"/>
      <c r="Q299" s="34">
        <f t="shared" si="52"/>
        <v>0</v>
      </c>
      <c r="R299" s="34"/>
      <c r="S299" s="34">
        <f t="shared" si="53"/>
        <v>0</v>
      </c>
      <c r="T299" s="34"/>
      <c r="U299" s="34">
        <f t="shared" si="54"/>
        <v>0</v>
      </c>
      <c r="V299" s="34"/>
      <c r="W299" s="34">
        <f t="shared" si="55"/>
        <v>0</v>
      </c>
      <c r="X299" s="34"/>
      <c r="Y299" s="34"/>
      <c r="Z299" s="34"/>
      <c r="AA299" s="22"/>
    </row>
    <row r="300" spans="1:27" ht="12.75">
      <c r="A300" s="31">
        <f t="shared" si="56"/>
        <v>40474</v>
      </c>
      <c r="B300" s="29">
        <v>13.5</v>
      </c>
      <c r="C300" s="29">
        <v>6</v>
      </c>
      <c r="D300" s="26">
        <f t="shared" si="47"/>
        <v>9.75</v>
      </c>
      <c r="E300" s="26">
        <f t="shared" si="48"/>
        <v>7.5</v>
      </c>
      <c r="F300" s="32">
        <v>86</v>
      </c>
      <c r="G300" s="32">
        <v>49</v>
      </c>
      <c r="H300" s="33">
        <f t="shared" si="46"/>
        <v>67.5</v>
      </c>
      <c r="I300" s="29">
        <v>0</v>
      </c>
      <c r="J300" s="15">
        <f t="shared" si="49"/>
        <v>0</v>
      </c>
      <c r="K300" s="19"/>
      <c r="L300" s="19"/>
      <c r="M300" s="19">
        <f t="shared" si="50"/>
        <v>0</v>
      </c>
      <c r="N300" s="19"/>
      <c r="O300" s="19">
        <f t="shared" si="51"/>
        <v>0</v>
      </c>
      <c r="P300" s="19"/>
      <c r="Q300" s="34">
        <f t="shared" si="52"/>
        <v>0</v>
      </c>
      <c r="R300" s="34"/>
      <c r="S300" s="34">
        <f t="shared" si="53"/>
        <v>0</v>
      </c>
      <c r="T300" s="34"/>
      <c r="U300" s="34">
        <f t="shared" si="54"/>
        <v>0</v>
      </c>
      <c r="V300" s="34"/>
      <c r="W300" s="34">
        <f t="shared" si="55"/>
        <v>0</v>
      </c>
      <c r="X300" s="34"/>
      <c r="Y300" s="34"/>
      <c r="Z300" s="34"/>
      <c r="AA300" s="22"/>
    </row>
    <row r="301" spans="1:27" ht="12.75">
      <c r="A301" s="31">
        <f t="shared" si="56"/>
        <v>40475</v>
      </c>
      <c r="B301" s="29">
        <v>15</v>
      </c>
      <c r="C301" s="29">
        <v>8</v>
      </c>
      <c r="D301" s="26">
        <f t="shared" si="47"/>
        <v>11.5</v>
      </c>
      <c r="E301" s="26">
        <f t="shared" si="48"/>
        <v>7</v>
      </c>
      <c r="F301" s="32">
        <v>96</v>
      </c>
      <c r="G301" s="32">
        <v>49</v>
      </c>
      <c r="H301" s="33">
        <f t="shared" si="46"/>
        <v>72.5</v>
      </c>
      <c r="I301" s="29">
        <v>0</v>
      </c>
      <c r="J301" s="15">
        <f t="shared" si="49"/>
        <v>0</v>
      </c>
      <c r="K301" s="19"/>
      <c r="L301" s="19"/>
      <c r="M301" s="19">
        <f t="shared" si="50"/>
        <v>0</v>
      </c>
      <c r="N301" s="19"/>
      <c r="O301" s="19">
        <f t="shared" si="51"/>
        <v>0</v>
      </c>
      <c r="P301" s="19"/>
      <c r="Q301" s="34">
        <f t="shared" si="52"/>
        <v>0</v>
      </c>
      <c r="R301" s="34"/>
      <c r="S301" s="34">
        <f t="shared" si="53"/>
        <v>0</v>
      </c>
      <c r="T301" s="34"/>
      <c r="U301" s="34">
        <f t="shared" si="54"/>
        <v>0</v>
      </c>
      <c r="V301" s="34"/>
      <c r="W301" s="34">
        <f t="shared" si="55"/>
        <v>0</v>
      </c>
      <c r="X301" s="34"/>
      <c r="Y301" s="34"/>
      <c r="Z301" s="34"/>
      <c r="AA301" s="22"/>
    </row>
    <row r="302" spans="1:27" ht="12.75">
      <c r="A302" s="31">
        <f t="shared" si="56"/>
        <v>40476</v>
      </c>
      <c r="B302" s="29">
        <v>17</v>
      </c>
      <c r="C302" s="29">
        <v>7</v>
      </c>
      <c r="D302" s="26">
        <f t="shared" si="47"/>
        <v>12</v>
      </c>
      <c r="E302" s="26">
        <f t="shared" si="48"/>
        <v>10</v>
      </c>
      <c r="F302" s="32">
        <v>87</v>
      </c>
      <c r="G302" s="32">
        <v>48</v>
      </c>
      <c r="H302" s="33">
        <f t="shared" si="46"/>
        <v>67.5</v>
      </c>
      <c r="I302" s="29">
        <v>8.9</v>
      </c>
      <c r="J302" s="15">
        <f t="shared" si="49"/>
        <v>1</v>
      </c>
      <c r="K302" s="19"/>
      <c r="L302" s="19"/>
      <c r="M302" s="19">
        <f t="shared" si="50"/>
        <v>1</v>
      </c>
      <c r="N302" s="19"/>
      <c r="O302" s="19">
        <f t="shared" si="51"/>
        <v>1</v>
      </c>
      <c r="P302" s="19"/>
      <c r="Q302" s="34">
        <f t="shared" si="52"/>
        <v>0</v>
      </c>
      <c r="R302" s="34"/>
      <c r="S302" s="34">
        <f t="shared" si="53"/>
        <v>0</v>
      </c>
      <c r="T302" s="34"/>
      <c r="U302" s="34">
        <f t="shared" si="54"/>
        <v>0</v>
      </c>
      <c r="V302" s="34"/>
      <c r="W302" s="34">
        <f t="shared" si="55"/>
        <v>0</v>
      </c>
      <c r="X302" s="34"/>
      <c r="Y302" s="34"/>
      <c r="Z302" s="34"/>
      <c r="AA302" s="22"/>
    </row>
    <row r="303" spans="1:27" ht="12.75">
      <c r="A303" s="31">
        <f t="shared" si="56"/>
        <v>40477</v>
      </c>
      <c r="B303" s="29">
        <v>8</v>
      </c>
      <c r="C303" s="29">
        <v>4</v>
      </c>
      <c r="D303" s="26">
        <f t="shared" si="47"/>
        <v>6</v>
      </c>
      <c r="E303" s="26">
        <f t="shared" si="48"/>
        <v>4</v>
      </c>
      <c r="F303" s="32">
        <v>87</v>
      </c>
      <c r="G303" s="32">
        <v>73</v>
      </c>
      <c r="H303" s="33">
        <f t="shared" si="46"/>
        <v>80</v>
      </c>
      <c r="I303" s="29">
        <v>22.2</v>
      </c>
      <c r="J303" s="15"/>
      <c r="K303" s="19"/>
      <c r="L303" s="19"/>
      <c r="M303" s="19">
        <f t="shared" si="50"/>
        <v>1</v>
      </c>
      <c r="N303" s="19"/>
      <c r="O303" s="19">
        <f t="shared" si="51"/>
        <v>1</v>
      </c>
      <c r="P303" s="19"/>
      <c r="Q303" s="34">
        <f t="shared" si="52"/>
        <v>1</v>
      </c>
      <c r="R303" s="34"/>
      <c r="S303" s="34">
        <f t="shared" si="53"/>
        <v>1</v>
      </c>
      <c r="T303" s="34"/>
      <c r="U303" s="34">
        <f t="shared" si="54"/>
        <v>0</v>
      </c>
      <c r="V303" s="34"/>
      <c r="W303" s="34">
        <f t="shared" si="55"/>
        <v>0</v>
      </c>
      <c r="X303" s="34"/>
      <c r="Y303" s="34"/>
      <c r="Z303" s="34"/>
      <c r="AA303" s="22"/>
    </row>
    <row r="304" spans="1:27" ht="12.75">
      <c r="A304" s="31">
        <f t="shared" si="56"/>
        <v>40478</v>
      </c>
      <c r="B304" s="29">
        <v>4</v>
      </c>
      <c r="C304" s="29">
        <v>3</v>
      </c>
      <c r="D304" s="26">
        <f t="shared" si="47"/>
        <v>3.5</v>
      </c>
      <c r="E304" s="26">
        <f t="shared" si="48"/>
        <v>1</v>
      </c>
      <c r="F304" s="32">
        <v>86</v>
      </c>
      <c r="G304" s="32">
        <v>80</v>
      </c>
      <c r="H304" s="33">
        <f t="shared" si="46"/>
        <v>83</v>
      </c>
      <c r="I304" s="29">
        <v>12</v>
      </c>
      <c r="J304" s="15">
        <f t="shared" si="49"/>
        <v>1</v>
      </c>
      <c r="K304" s="19"/>
      <c r="L304" s="19"/>
      <c r="M304" s="19">
        <f t="shared" si="50"/>
        <v>1</v>
      </c>
      <c r="N304" s="19"/>
      <c r="O304" s="19">
        <f t="shared" si="51"/>
        <v>1</v>
      </c>
      <c r="P304" s="19"/>
      <c r="Q304" s="34">
        <f t="shared" si="52"/>
        <v>1</v>
      </c>
      <c r="R304" s="34"/>
      <c r="S304" s="34">
        <f t="shared" si="53"/>
        <v>0</v>
      </c>
      <c r="T304" s="34"/>
      <c r="U304" s="34">
        <f t="shared" si="54"/>
        <v>0</v>
      </c>
      <c r="V304" s="34"/>
      <c r="W304" s="34">
        <f t="shared" si="55"/>
        <v>0</v>
      </c>
      <c r="X304" s="34"/>
      <c r="Y304" s="34"/>
      <c r="Z304" s="34"/>
      <c r="AA304" s="22"/>
    </row>
    <row r="305" spans="1:27" ht="12.75">
      <c r="A305" s="31">
        <f t="shared" si="56"/>
        <v>40479</v>
      </c>
      <c r="B305" s="29">
        <v>16</v>
      </c>
      <c r="C305" s="29">
        <v>1</v>
      </c>
      <c r="D305" s="26">
        <f t="shared" si="47"/>
        <v>8.5</v>
      </c>
      <c r="E305" s="26">
        <f t="shared" si="48"/>
        <v>15</v>
      </c>
      <c r="F305" s="32">
        <v>80</v>
      </c>
      <c r="G305" s="32">
        <v>39</v>
      </c>
      <c r="H305" s="33">
        <f t="shared" si="46"/>
        <v>59.5</v>
      </c>
      <c r="I305" s="29">
        <v>0</v>
      </c>
      <c r="J305" s="15">
        <f t="shared" si="49"/>
        <v>0</v>
      </c>
      <c r="K305" s="19"/>
      <c r="L305" s="19"/>
      <c r="M305" s="19">
        <f t="shared" si="50"/>
        <v>0</v>
      </c>
      <c r="N305" s="19"/>
      <c r="O305" s="19">
        <f t="shared" si="51"/>
        <v>0</v>
      </c>
      <c r="P305" s="19"/>
      <c r="Q305" s="34">
        <f t="shared" si="52"/>
        <v>0</v>
      </c>
      <c r="R305" s="34"/>
      <c r="S305" s="34">
        <f t="shared" si="53"/>
        <v>0</v>
      </c>
      <c r="T305" s="34"/>
      <c r="U305" s="34">
        <f t="shared" si="54"/>
        <v>0</v>
      </c>
      <c r="V305" s="34"/>
      <c r="W305" s="34">
        <f t="shared" si="55"/>
        <v>0</v>
      </c>
      <c r="X305" s="34"/>
      <c r="Y305" s="34"/>
      <c r="Z305" s="34"/>
      <c r="AA305" s="22"/>
    </row>
    <row r="306" spans="1:27" ht="12.75">
      <c r="A306" s="31">
        <f t="shared" si="56"/>
        <v>40480</v>
      </c>
      <c r="B306" s="29">
        <v>12.5</v>
      </c>
      <c r="C306" s="29">
        <v>0.5</v>
      </c>
      <c r="D306" s="26">
        <f t="shared" si="47"/>
        <v>6.5</v>
      </c>
      <c r="E306" s="26">
        <f t="shared" si="48"/>
        <v>12</v>
      </c>
      <c r="F306" s="32">
        <v>82</v>
      </c>
      <c r="G306" s="32">
        <v>38</v>
      </c>
      <c r="H306" s="33">
        <f t="shared" si="46"/>
        <v>60</v>
      </c>
      <c r="I306" s="29">
        <v>0</v>
      </c>
      <c r="J306" s="15">
        <f t="shared" si="49"/>
        <v>0</v>
      </c>
      <c r="K306" s="19"/>
      <c r="L306" s="19"/>
      <c r="M306" s="19">
        <f t="shared" si="50"/>
        <v>0</v>
      </c>
      <c r="N306" s="19"/>
      <c r="O306" s="19">
        <f t="shared" si="51"/>
        <v>0</v>
      </c>
      <c r="P306" s="19"/>
      <c r="Q306" s="34">
        <f t="shared" si="52"/>
        <v>0</v>
      </c>
      <c r="R306" s="34"/>
      <c r="S306" s="34">
        <f t="shared" si="53"/>
        <v>0</v>
      </c>
      <c r="T306" s="34"/>
      <c r="U306" s="34">
        <f t="shared" si="54"/>
        <v>0</v>
      </c>
      <c r="V306" s="34"/>
      <c r="W306" s="34">
        <f t="shared" si="55"/>
        <v>0</v>
      </c>
      <c r="X306" s="34"/>
      <c r="Y306" s="34"/>
      <c r="Z306" s="34"/>
      <c r="AA306" s="22"/>
    </row>
    <row r="307" spans="1:27" ht="12.75">
      <c r="A307" s="31">
        <f t="shared" si="56"/>
        <v>40481</v>
      </c>
      <c r="B307" s="29">
        <v>19</v>
      </c>
      <c r="C307" s="29">
        <v>4</v>
      </c>
      <c r="D307" s="26">
        <f t="shared" si="47"/>
        <v>11.5</v>
      </c>
      <c r="E307" s="26">
        <f t="shared" si="48"/>
        <v>15</v>
      </c>
      <c r="F307" s="32">
        <v>84</v>
      </c>
      <c r="G307" s="32">
        <v>40</v>
      </c>
      <c r="H307" s="33">
        <v>34</v>
      </c>
      <c r="I307" s="29">
        <v>0</v>
      </c>
      <c r="J307" s="15">
        <v>59</v>
      </c>
      <c r="K307" s="35"/>
      <c r="L307" s="35"/>
      <c r="M307" s="19">
        <v>0</v>
      </c>
      <c r="N307" s="19"/>
      <c r="O307" s="19">
        <f t="shared" si="51"/>
        <v>0</v>
      </c>
      <c r="P307" s="19"/>
      <c r="Q307" s="34">
        <f t="shared" si="52"/>
        <v>0</v>
      </c>
      <c r="R307" s="34"/>
      <c r="S307" s="34">
        <f t="shared" si="53"/>
        <v>0</v>
      </c>
      <c r="T307" s="34"/>
      <c r="U307" s="34">
        <f t="shared" si="54"/>
        <v>0</v>
      </c>
      <c r="V307" s="34"/>
      <c r="W307" s="34">
        <f t="shared" si="55"/>
        <v>0</v>
      </c>
      <c r="X307" s="34"/>
      <c r="Y307" s="34"/>
      <c r="Z307" s="34"/>
      <c r="AA307" s="22"/>
    </row>
    <row r="308" spans="1:27" ht="12.75">
      <c r="A308" s="31">
        <f t="shared" si="56"/>
        <v>40482</v>
      </c>
      <c r="B308" s="29">
        <v>17</v>
      </c>
      <c r="C308" s="29">
        <v>6</v>
      </c>
      <c r="D308" s="26">
        <f t="shared" si="47"/>
        <v>11.5</v>
      </c>
      <c r="E308" s="26">
        <f t="shared" si="48"/>
        <v>11</v>
      </c>
      <c r="F308" s="32">
        <v>84</v>
      </c>
      <c r="G308" s="32">
        <v>47</v>
      </c>
      <c r="H308" s="33">
        <f t="shared" si="46"/>
        <v>65.5</v>
      </c>
      <c r="I308" s="29">
        <v>0</v>
      </c>
      <c r="J308" s="15">
        <f t="shared" si="49"/>
        <v>0</v>
      </c>
      <c r="K308" s="19"/>
      <c r="L308" s="19"/>
      <c r="M308" s="19">
        <f t="shared" si="50"/>
        <v>0</v>
      </c>
      <c r="N308" s="19">
        <f>SUM(M278:M308)</f>
        <v>15</v>
      </c>
      <c r="O308" s="19">
        <f t="shared" si="51"/>
        <v>0</v>
      </c>
      <c r="P308" s="19">
        <f>SUM(O278:O308)</f>
        <v>9</v>
      </c>
      <c r="Q308" s="34">
        <f t="shared" si="52"/>
        <v>0</v>
      </c>
      <c r="R308" s="34">
        <f>SUM(Q278:Q308)</f>
        <v>4</v>
      </c>
      <c r="S308" s="34">
        <f t="shared" si="53"/>
        <v>0</v>
      </c>
      <c r="T308" s="34">
        <f>SUM(S278:S308)</f>
        <v>3</v>
      </c>
      <c r="U308" s="34">
        <f t="shared" si="54"/>
        <v>0</v>
      </c>
      <c r="V308" s="34">
        <f>SUM(U278:U308)</f>
        <v>0</v>
      </c>
      <c r="W308" s="34">
        <f t="shared" si="55"/>
        <v>0</v>
      </c>
      <c r="X308" s="34">
        <f>SUM(W278:W308)</f>
        <v>0</v>
      </c>
      <c r="Y308" s="34"/>
      <c r="Z308" s="34"/>
      <c r="AA308" s="22"/>
    </row>
    <row r="309" spans="1:27" ht="12.75">
      <c r="A309" s="31">
        <f t="shared" si="56"/>
        <v>40483</v>
      </c>
      <c r="B309" s="29">
        <v>19.5</v>
      </c>
      <c r="C309" s="29">
        <v>10</v>
      </c>
      <c r="D309" s="26">
        <f t="shared" si="47"/>
        <v>14.75</v>
      </c>
      <c r="E309" s="26">
        <f t="shared" si="48"/>
        <v>9.5</v>
      </c>
      <c r="F309" s="32">
        <v>100</v>
      </c>
      <c r="G309" s="32">
        <v>45</v>
      </c>
      <c r="H309" s="33">
        <f t="shared" si="46"/>
        <v>72.5</v>
      </c>
      <c r="I309" s="29">
        <v>17</v>
      </c>
      <c r="J309" s="15">
        <f t="shared" si="49"/>
        <v>1</v>
      </c>
      <c r="K309" s="19"/>
      <c r="L309" s="19"/>
      <c r="M309" s="19">
        <f t="shared" si="50"/>
        <v>1</v>
      </c>
      <c r="N309" s="19"/>
      <c r="O309" s="19">
        <f t="shared" si="51"/>
        <v>1</v>
      </c>
      <c r="P309" s="19"/>
      <c r="Q309" s="34">
        <f t="shared" si="52"/>
        <v>1</v>
      </c>
      <c r="R309" s="34"/>
      <c r="S309" s="34">
        <f t="shared" si="53"/>
        <v>0</v>
      </c>
      <c r="T309" s="34"/>
      <c r="U309" s="34">
        <f t="shared" si="54"/>
        <v>0</v>
      </c>
      <c r="V309" s="34"/>
      <c r="W309" s="34">
        <f t="shared" si="55"/>
        <v>0</v>
      </c>
      <c r="X309" s="34"/>
      <c r="Y309" s="34"/>
      <c r="Z309" s="34"/>
      <c r="AA309" s="22"/>
    </row>
    <row r="310" spans="1:27" ht="12.75">
      <c r="A310" s="31">
        <f t="shared" si="56"/>
        <v>40484</v>
      </c>
      <c r="B310" s="29">
        <v>9.5</v>
      </c>
      <c r="C310" s="29">
        <v>8</v>
      </c>
      <c r="D310" s="26">
        <f aca="true" t="shared" si="57" ref="D310:D326">(B310+C310)/2</f>
        <v>8.75</v>
      </c>
      <c r="E310" s="26">
        <f aca="true" t="shared" si="58" ref="E310:E326">B310-C310</f>
        <v>1.5</v>
      </c>
      <c r="F310" s="32">
        <v>100</v>
      </c>
      <c r="G310" s="32">
        <v>70</v>
      </c>
      <c r="H310" s="33">
        <f aca="true" t="shared" si="59" ref="H310:H325">(F310+G310)/2</f>
        <v>85</v>
      </c>
      <c r="I310" s="29">
        <v>15</v>
      </c>
      <c r="J310" s="15">
        <f t="shared" si="49"/>
        <v>1</v>
      </c>
      <c r="K310" s="19"/>
      <c r="L310" s="19"/>
      <c r="M310" s="19">
        <f t="shared" si="50"/>
        <v>1</v>
      </c>
      <c r="N310" s="19"/>
      <c r="O310" s="19">
        <f t="shared" si="51"/>
        <v>1</v>
      </c>
      <c r="P310" s="19"/>
      <c r="Q310" s="34">
        <f t="shared" si="52"/>
        <v>1</v>
      </c>
      <c r="R310" s="34"/>
      <c r="S310" s="34">
        <f t="shared" si="53"/>
        <v>0</v>
      </c>
      <c r="T310" s="34"/>
      <c r="U310" s="34">
        <f t="shared" si="54"/>
        <v>0</v>
      </c>
      <c r="V310" s="34"/>
      <c r="W310" s="34">
        <f t="shared" si="55"/>
        <v>0</v>
      </c>
      <c r="X310" s="34"/>
      <c r="Y310" s="34"/>
      <c r="Z310" s="34"/>
      <c r="AA310" s="22"/>
    </row>
    <row r="311" spans="1:27" ht="12.75">
      <c r="A311" s="31">
        <f t="shared" si="56"/>
        <v>40485</v>
      </c>
      <c r="B311" s="29">
        <v>15</v>
      </c>
      <c r="C311" s="29">
        <v>7.5</v>
      </c>
      <c r="D311" s="26">
        <f t="shared" si="57"/>
        <v>11.25</v>
      </c>
      <c r="E311" s="26">
        <f t="shared" si="58"/>
        <v>7.5</v>
      </c>
      <c r="F311" s="32">
        <v>98</v>
      </c>
      <c r="G311" s="32">
        <v>48</v>
      </c>
      <c r="H311" s="33">
        <f t="shared" si="59"/>
        <v>73</v>
      </c>
      <c r="I311" s="29">
        <v>0.2</v>
      </c>
      <c r="J311" s="15">
        <f t="shared" si="49"/>
        <v>1</v>
      </c>
      <c r="K311" s="19"/>
      <c r="L311" s="19"/>
      <c r="M311" s="19">
        <f t="shared" si="50"/>
        <v>1</v>
      </c>
      <c r="N311" s="19"/>
      <c r="O311" s="19">
        <f t="shared" si="51"/>
        <v>0</v>
      </c>
      <c r="P311" s="19"/>
      <c r="Q311" s="34">
        <f t="shared" si="52"/>
        <v>0</v>
      </c>
      <c r="R311" s="34"/>
      <c r="S311" s="34">
        <f t="shared" si="53"/>
        <v>0</v>
      </c>
      <c r="T311" s="34"/>
      <c r="U311" s="34">
        <f t="shared" si="54"/>
        <v>0</v>
      </c>
      <c r="V311" s="34"/>
      <c r="W311" s="34">
        <f t="shared" si="55"/>
        <v>0</v>
      </c>
      <c r="X311" s="34"/>
      <c r="Y311" s="34"/>
      <c r="Z311" s="34"/>
      <c r="AA311" s="22"/>
    </row>
    <row r="312" spans="1:27" ht="12.75">
      <c r="A312" s="31">
        <f t="shared" si="56"/>
        <v>40486</v>
      </c>
      <c r="B312" s="29">
        <v>12</v>
      </c>
      <c r="C312" s="29">
        <v>7.5</v>
      </c>
      <c r="D312" s="26">
        <f t="shared" si="57"/>
        <v>9.75</v>
      </c>
      <c r="E312" s="26">
        <f t="shared" si="58"/>
        <v>4.5</v>
      </c>
      <c r="F312" s="32">
        <v>100</v>
      </c>
      <c r="G312" s="32">
        <v>80</v>
      </c>
      <c r="H312" s="33">
        <f t="shared" si="59"/>
        <v>90</v>
      </c>
      <c r="I312" s="29">
        <v>0</v>
      </c>
      <c r="J312" s="15">
        <f t="shared" si="49"/>
        <v>0</v>
      </c>
      <c r="K312" s="19"/>
      <c r="L312" s="19"/>
      <c r="M312" s="19">
        <f t="shared" si="50"/>
        <v>0</v>
      </c>
      <c r="N312" s="19"/>
      <c r="O312" s="19">
        <f t="shared" si="51"/>
        <v>0</v>
      </c>
      <c r="P312" s="19"/>
      <c r="Q312" s="34">
        <f t="shared" si="52"/>
        <v>0</v>
      </c>
      <c r="R312" s="34"/>
      <c r="S312" s="34">
        <f t="shared" si="53"/>
        <v>0</v>
      </c>
      <c r="T312" s="34"/>
      <c r="U312" s="34">
        <f t="shared" si="54"/>
        <v>0</v>
      </c>
      <c r="V312" s="34"/>
      <c r="W312" s="34">
        <f t="shared" si="55"/>
        <v>0</v>
      </c>
      <c r="X312" s="34"/>
      <c r="Y312" s="34"/>
      <c r="Z312" s="34"/>
      <c r="AA312" s="22"/>
    </row>
    <row r="313" spans="1:27" ht="12.75">
      <c r="A313" s="31">
        <f t="shared" si="56"/>
        <v>40487</v>
      </c>
      <c r="B313" s="29">
        <v>15</v>
      </c>
      <c r="C313" s="29">
        <v>8</v>
      </c>
      <c r="D313" s="26">
        <f t="shared" si="57"/>
        <v>11.5</v>
      </c>
      <c r="E313" s="26">
        <f t="shared" si="58"/>
        <v>7</v>
      </c>
      <c r="F313" s="32">
        <v>100</v>
      </c>
      <c r="G313" s="32">
        <v>51</v>
      </c>
      <c r="H313" s="33">
        <f t="shared" si="59"/>
        <v>75.5</v>
      </c>
      <c r="I313" s="29">
        <v>0.2</v>
      </c>
      <c r="J313" s="15">
        <f t="shared" si="49"/>
        <v>1</v>
      </c>
      <c r="K313" s="19"/>
      <c r="L313" s="19"/>
      <c r="M313" s="19">
        <f t="shared" si="50"/>
        <v>1</v>
      </c>
      <c r="N313" s="19"/>
      <c r="O313" s="19">
        <f t="shared" si="51"/>
        <v>0</v>
      </c>
      <c r="P313" s="19"/>
      <c r="Q313" s="34">
        <f t="shared" si="52"/>
        <v>0</v>
      </c>
      <c r="R313" s="34"/>
      <c r="S313" s="34">
        <f t="shared" si="53"/>
        <v>0</v>
      </c>
      <c r="T313" s="34"/>
      <c r="U313" s="34">
        <f t="shared" si="54"/>
        <v>0</v>
      </c>
      <c r="V313" s="34"/>
      <c r="W313" s="34">
        <f t="shared" si="55"/>
        <v>0</v>
      </c>
      <c r="X313" s="34"/>
      <c r="Y313" s="34"/>
      <c r="Z313" s="34"/>
      <c r="AA313" s="22"/>
    </row>
    <row r="314" spans="1:27" ht="12.75">
      <c r="A314" s="31">
        <f t="shared" si="56"/>
        <v>40488</v>
      </c>
      <c r="B314" s="29">
        <v>17</v>
      </c>
      <c r="C314" s="29">
        <v>9</v>
      </c>
      <c r="D314" s="26">
        <f t="shared" si="57"/>
        <v>13</v>
      </c>
      <c r="E314" s="26">
        <f t="shared" si="58"/>
        <v>8</v>
      </c>
      <c r="F314" s="32">
        <v>98</v>
      </c>
      <c r="G314" s="32">
        <v>45</v>
      </c>
      <c r="H314" s="33">
        <f t="shared" si="59"/>
        <v>71.5</v>
      </c>
      <c r="I314" s="29">
        <v>0</v>
      </c>
      <c r="J314" s="15">
        <f t="shared" si="49"/>
        <v>0</v>
      </c>
      <c r="K314" s="19"/>
      <c r="L314" s="19"/>
      <c r="M314" s="19">
        <f t="shared" si="50"/>
        <v>0</v>
      </c>
      <c r="N314" s="19"/>
      <c r="O314" s="19">
        <f t="shared" si="51"/>
        <v>0</v>
      </c>
      <c r="P314" s="19"/>
      <c r="Q314" s="34">
        <f t="shared" si="52"/>
        <v>0</v>
      </c>
      <c r="R314" s="34"/>
      <c r="S314" s="34">
        <f t="shared" si="53"/>
        <v>0</v>
      </c>
      <c r="T314" s="34"/>
      <c r="U314" s="34">
        <f t="shared" si="54"/>
        <v>0</v>
      </c>
      <c r="V314" s="34"/>
      <c r="W314" s="34">
        <f t="shared" si="55"/>
        <v>0</v>
      </c>
      <c r="X314" s="34"/>
      <c r="Y314" s="34"/>
      <c r="Z314" s="34"/>
      <c r="AA314" s="22"/>
    </row>
    <row r="315" spans="1:27" ht="12.75">
      <c r="A315" s="31">
        <f t="shared" si="56"/>
        <v>40489</v>
      </c>
      <c r="B315" s="29">
        <v>15</v>
      </c>
      <c r="C315" s="29">
        <v>8</v>
      </c>
      <c r="D315" s="26">
        <f t="shared" si="57"/>
        <v>11.5</v>
      </c>
      <c r="E315" s="26">
        <f t="shared" si="58"/>
        <v>7</v>
      </c>
      <c r="F315" s="32">
        <v>100</v>
      </c>
      <c r="G315" s="32">
        <v>54</v>
      </c>
      <c r="H315" s="33">
        <f t="shared" si="59"/>
        <v>77</v>
      </c>
      <c r="I315" s="29">
        <v>9.6</v>
      </c>
      <c r="J315" s="15">
        <f t="shared" si="49"/>
        <v>1</v>
      </c>
      <c r="K315" s="19"/>
      <c r="L315" s="19"/>
      <c r="M315" s="19">
        <f t="shared" si="50"/>
        <v>1</v>
      </c>
      <c r="N315" s="19"/>
      <c r="O315" s="19">
        <f t="shared" si="51"/>
        <v>1</v>
      </c>
      <c r="P315" s="19"/>
      <c r="Q315" s="34">
        <f t="shared" si="52"/>
        <v>0</v>
      </c>
      <c r="R315" s="34"/>
      <c r="S315" s="34">
        <f t="shared" si="53"/>
        <v>0</v>
      </c>
      <c r="T315" s="34"/>
      <c r="U315" s="34">
        <f t="shared" si="54"/>
        <v>0</v>
      </c>
      <c r="V315" s="34"/>
      <c r="W315" s="34">
        <f t="shared" si="55"/>
        <v>0</v>
      </c>
      <c r="X315" s="34"/>
      <c r="Y315" s="34"/>
      <c r="Z315" s="34"/>
      <c r="AA315" s="22"/>
    </row>
    <row r="316" spans="1:27" ht="12.75">
      <c r="A316" s="31">
        <f t="shared" si="56"/>
        <v>40490</v>
      </c>
      <c r="B316" s="29">
        <v>14</v>
      </c>
      <c r="C316" s="29">
        <v>8</v>
      </c>
      <c r="D316" s="26">
        <f t="shared" si="57"/>
        <v>11</v>
      </c>
      <c r="E316" s="26">
        <f t="shared" si="58"/>
        <v>6</v>
      </c>
      <c r="F316" s="32">
        <v>100</v>
      </c>
      <c r="G316" s="32">
        <v>56</v>
      </c>
      <c r="H316" s="33">
        <f t="shared" si="59"/>
        <v>78</v>
      </c>
      <c r="I316" s="29">
        <v>19.4</v>
      </c>
      <c r="J316" s="15">
        <f t="shared" si="49"/>
        <v>1</v>
      </c>
      <c r="K316" s="19"/>
      <c r="L316" s="19"/>
      <c r="M316" s="19">
        <f t="shared" si="50"/>
        <v>1</v>
      </c>
      <c r="N316" s="19"/>
      <c r="O316" s="19">
        <f t="shared" si="51"/>
        <v>1</v>
      </c>
      <c r="P316" s="19"/>
      <c r="Q316" s="34">
        <f t="shared" si="52"/>
        <v>1</v>
      </c>
      <c r="R316" s="34"/>
      <c r="S316" s="34">
        <f t="shared" si="53"/>
        <v>0</v>
      </c>
      <c r="T316" s="34"/>
      <c r="U316" s="34">
        <f t="shared" si="54"/>
        <v>0</v>
      </c>
      <c r="V316" s="34"/>
      <c r="W316" s="34">
        <f t="shared" si="55"/>
        <v>0</v>
      </c>
      <c r="X316" s="34"/>
      <c r="Y316" s="34"/>
      <c r="Z316" s="34"/>
      <c r="AA316" s="22"/>
    </row>
    <row r="317" spans="1:27" ht="12.75">
      <c r="A317" s="31">
        <f t="shared" si="56"/>
        <v>40491</v>
      </c>
      <c r="B317" s="29">
        <v>11</v>
      </c>
      <c r="C317" s="29">
        <v>6.5</v>
      </c>
      <c r="D317" s="26">
        <f t="shared" si="57"/>
        <v>8.75</v>
      </c>
      <c r="E317" s="26">
        <f t="shared" si="58"/>
        <v>4.5</v>
      </c>
      <c r="F317" s="32">
        <v>100</v>
      </c>
      <c r="G317" s="32">
        <v>66</v>
      </c>
      <c r="H317" s="33">
        <f t="shared" si="59"/>
        <v>83</v>
      </c>
      <c r="I317" s="29">
        <v>28.6</v>
      </c>
      <c r="J317" s="15">
        <f t="shared" si="49"/>
        <v>1</v>
      </c>
      <c r="K317" s="19"/>
      <c r="L317" s="19"/>
      <c r="M317" s="19">
        <f t="shared" si="50"/>
        <v>1</v>
      </c>
      <c r="N317" s="19"/>
      <c r="O317" s="19">
        <f t="shared" si="51"/>
        <v>1</v>
      </c>
      <c r="P317" s="19"/>
      <c r="Q317" s="34">
        <f t="shared" si="52"/>
        <v>1</v>
      </c>
      <c r="R317" s="34"/>
      <c r="S317" s="34">
        <f t="shared" si="53"/>
        <v>1</v>
      </c>
      <c r="T317" s="34"/>
      <c r="U317" s="34">
        <f t="shared" si="54"/>
        <v>0</v>
      </c>
      <c r="V317" s="34"/>
      <c r="W317" s="34">
        <f t="shared" si="55"/>
        <v>0</v>
      </c>
      <c r="X317" s="34"/>
      <c r="Y317" s="34"/>
      <c r="Z317" s="34"/>
      <c r="AA317" s="22"/>
    </row>
    <row r="318" spans="1:27" ht="12.75">
      <c r="A318" s="31">
        <f t="shared" si="56"/>
        <v>40492</v>
      </c>
      <c r="B318" s="29">
        <v>10.5</v>
      </c>
      <c r="C318" s="29">
        <v>7</v>
      </c>
      <c r="D318" s="26">
        <f t="shared" si="57"/>
        <v>8.75</v>
      </c>
      <c r="E318" s="26">
        <f t="shared" si="58"/>
        <v>3.5</v>
      </c>
      <c r="F318" s="32">
        <v>100</v>
      </c>
      <c r="G318" s="32">
        <v>78</v>
      </c>
      <c r="H318" s="33">
        <f t="shared" si="59"/>
        <v>89</v>
      </c>
      <c r="I318" s="29">
        <v>12</v>
      </c>
      <c r="J318" s="15">
        <f t="shared" si="49"/>
        <v>1</v>
      </c>
      <c r="K318" s="19"/>
      <c r="L318" s="19"/>
      <c r="M318" s="19">
        <f t="shared" si="50"/>
        <v>1</v>
      </c>
      <c r="N318" s="19"/>
      <c r="O318" s="19">
        <f t="shared" si="51"/>
        <v>1</v>
      </c>
      <c r="P318" s="19"/>
      <c r="Q318" s="34">
        <f t="shared" si="52"/>
        <v>1</v>
      </c>
      <c r="R318" s="34"/>
      <c r="S318" s="34">
        <f t="shared" si="53"/>
        <v>0</v>
      </c>
      <c r="T318" s="34"/>
      <c r="U318" s="34">
        <f t="shared" si="54"/>
        <v>0</v>
      </c>
      <c r="V318" s="34"/>
      <c r="W318" s="34">
        <f t="shared" si="55"/>
        <v>0</v>
      </c>
      <c r="X318" s="34"/>
      <c r="Y318" s="34"/>
      <c r="Z318" s="34"/>
      <c r="AA318" s="22"/>
    </row>
    <row r="319" spans="1:27" ht="12.75">
      <c r="A319" s="31">
        <f t="shared" si="56"/>
        <v>40493</v>
      </c>
      <c r="B319" s="29">
        <v>10</v>
      </c>
      <c r="C319" s="29">
        <v>7</v>
      </c>
      <c r="D319" s="26">
        <f t="shared" si="57"/>
        <v>8.5</v>
      </c>
      <c r="E319" s="26">
        <f t="shared" si="58"/>
        <v>3</v>
      </c>
      <c r="F319" s="32">
        <v>100</v>
      </c>
      <c r="G319" s="32">
        <v>70</v>
      </c>
      <c r="H319" s="33">
        <f t="shared" si="59"/>
        <v>85</v>
      </c>
      <c r="I319" s="29">
        <v>7.2</v>
      </c>
      <c r="J319" s="15">
        <f t="shared" si="49"/>
        <v>1</v>
      </c>
      <c r="K319" s="19"/>
      <c r="L319" s="19"/>
      <c r="M319" s="19">
        <f t="shared" si="50"/>
        <v>1</v>
      </c>
      <c r="N319" s="19"/>
      <c r="O319" s="19">
        <f t="shared" si="51"/>
        <v>1</v>
      </c>
      <c r="P319" s="19"/>
      <c r="Q319" s="34">
        <f t="shared" si="52"/>
        <v>0</v>
      </c>
      <c r="R319" s="34"/>
      <c r="S319" s="34">
        <f t="shared" si="53"/>
        <v>0</v>
      </c>
      <c r="T319" s="34"/>
      <c r="U319" s="34">
        <f t="shared" si="54"/>
        <v>0</v>
      </c>
      <c r="V319" s="34"/>
      <c r="W319" s="34">
        <f t="shared" si="55"/>
        <v>0</v>
      </c>
      <c r="X319" s="34"/>
      <c r="Y319" s="34"/>
      <c r="Z319" s="34"/>
      <c r="AA319" s="22"/>
    </row>
    <row r="320" spans="1:27" ht="12.75">
      <c r="A320" s="31">
        <f t="shared" si="56"/>
        <v>40494</v>
      </c>
      <c r="B320" s="29">
        <v>12</v>
      </c>
      <c r="C320" s="29">
        <v>6.5</v>
      </c>
      <c r="D320" s="26">
        <f t="shared" si="57"/>
        <v>9.25</v>
      </c>
      <c r="E320" s="26">
        <f t="shared" si="58"/>
        <v>5.5</v>
      </c>
      <c r="F320" s="32">
        <v>98</v>
      </c>
      <c r="G320" s="32">
        <v>65</v>
      </c>
      <c r="H320" s="33">
        <f t="shared" si="59"/>
        <v>81.5</v>
      </c>
      <c r="I320" s="29">
        <v>0.2</v>
      </c>
      <c r="J320" s="15">
        <f t="shared" si="49"/>
        <v>1</v>
      </c>
      <c r="K320" s="19"/>
      <c r="L320" s="19"/>
      <c r="M320" s="19">
        <f t="shared" si="50"/>
        <v>1</v>
      </c>
      <c r="N320" s="19"/>
      <c r="O320" s="19">
        <f t="shared" si="51"/>
        <v>0</v>
      </c>
      <c r="P320" s="19"/>
      <c r="Q320" s="34">
        <f t="shared" si="52"/>
        <v>0</v>
      </c>
      <c r="R320" s="34"/>
      <c r="S320" s="34">
        <f t="shared" si="53"/>
        <v>0</v>
      </c>
      <c r="T320" s="34"/>
      <c r="U320" s="34">
        <f t="shared" si="54"/>
        <v>0</v>
      </c>
      <c r="V320" s="34"/>
      <c r="W320" s="34">
        <f t="shared" si="55"/>
        <v>0</v>
      </c>
      <c r="X320" s="34"/>
      <c r="Y320" s="34"/>
      <c r="Z320" s="34"/>
      <c r="AA320" s="22"/>
    </row>
    <row r="321" spans="1:27" ht="12.75">
      <c r="A321" s="31">
        <f t="shared" si="56"/>
        <v>40495</v>
      </c>
      <c r="B321" s="29">
        <v>15</v>
      </c>
      <c r="C321" s="29">
        <v>7</v>
      </c>
      <c r="D321" s="26">
        <f t="shared" si="57"/>
        <v>11</v>
      </c>
      <c r="E321" s="26">
        <f t="shared" si="58"/>
        <v>8</v>
      </c>
      <c r="F321" s="32">
        <v>92</v>
      </c>
      <c r="G321" s="32">
        <v>52</v>
      </c>
      <c r="H321" s="33">
        <f t="shared" si="59"/>
        <v>72</v>
      </c>
      <c r="I321" s="29">
        <v>0.2</v>
      </c>
      <c r="J321" s="15">
        <f t="shared" si="49"/>
        <v>1</v>
      </c>
      <c r="K321" s="19"/>
      <c r="L321" s="19"/>
      <c r="M321" s="19">
        <f t="shared" si="50"/>
        <v>1</v>
      </c>
      <c r="N321" s="19"/>
      <c r="O321" s="19">
        <f t="shared" si="51"/>
        <v>0</v>
      </c>
      <c r="P321" s="19"/>
      <c r="Q321" s="34">
        <f t="shared" si="52"/>
        <v>0</v>
      </c>
      <c r="R321" s="34"/>
      <c r="S321" s="34">
        <f t="shared" si="53"/>
        <v>0</v>
      </c>
      <c r="T321" s="34"/>
      <c r="U321" s="34">
        <f t="shared" si="54"/>
        <v>0</v>
      </c>
      <c r="V321" s="34"/>
      <c r="W321" s="34">
        <f t="shared" si="55"/>
        <v>0</v>
      </c>
      <c r="X321" s="34"/>
      <c r="Y321" s="34"/>
      <c r="Z321" s="34"/>
      <c r="AA321" s="22"/>
    </row>
    <row r="322" spans="1:27" ht="12.75">
      <c r="A322" s="31">
        <f t="shared" si="56"/>
        <v>40496</v>
      </c>
      <c r="B322" s="29">
        <v>15.5</v>
      </c>
      <c r="C322" s="29">
        <v>7.5</v>
      </c>
      <c r="D322" s="26">
        <f t="shared" si="57"/>
        <v>11.5</v>
      </c>
      <c r="E322" s="26">
        <f t="shared" si="58"/>
        <v>8</v>
      </c>
      <c r="F322" s="32">
        <v>95</v>
      </c>
      <c r="G322" s="32">
        <v>68</v>
      </c>
      <c r="H322" s="33">
        <f t="shared" si="59"/>
        <v>81.5</v>
      </c>
      <c r="I322" s="29">
        <v>0.2</v>
      </c>
      <c r="J322" s="15">
        <f t="shared" si="49"/>
        <v>1</v>
      </c>
      <c r="K322" s="19"/>
      <c r="L322" s="19"/>
      <c r="M322" s="19">
        <f t="shared" si="50"/>
        <v>1</v>
      </c>
      <c r="N322" s="19"/>
      <c r="O322" s="19">
        <f t="shared" si="51"/>
        <v>0</v>
      </c>
      <c r="P322" s="19"/>
      <c r="Q322" s="34">
        <f t="shared" si="52"/>
        <v>0</v>
      </c>
      <c r="R322" s="34"/>
      <c r="S322" s="34">
        <f t="shared" si="53"/>
        <v>0</v>
      </c>
      <c r="T322" s="34"/>
      <c r="U322" s="34">
        <f t="shared" si="54"/>
        <v>0</v>
      </c>
      <c r="V322" s="34"/>
      <c r="W322" s="34">
        <f t="shared" si="55"/>
        <v>0</v>
      </c>
      <c r="X322" s="34"/>
      <c r="Y322" s="34"/>
      <c r="Z322" s="34"/>
      <c r="AA322" s="22"/>
    </row>
    <row r="323" spans="1:27" ht="12.75">
      <c r="A323" s="31">
        <f t="shared" si="56"/>
        <v>40497</v>
      </c>
      <c r="B323" s="29">
        <v>16</v>
      </c>
      <c r="C323" s="29">
        <v>8.5</v>
      </c>
      <c r="D323" s="26">
        <f t="shared" si="57"/>
        <v>12.25</v>
      </c>
      <c r="E323" s="26">
        <f t="shared" si="58"/>
        <v>7.5</v>
      </c>
      <c r="F323" s="32">
        <v>98</v>
      </c>
      <c r="G323" s="32">
        <v>60</v>
      </c>
      <c r="H323" s="33">
        <f t="shared" si="59"/>
        <v>79</v>
      </c>
      <c r="I323" s="29">
        <v>2.8</v>
      </c>
      <c r="J323" s="15">
        <f t="shared" si="49"/>
        <v>1</v>
      </c>
      <c r="K323" s="19"/>
      <c r="L323" s="19"/>
      <c r="M323" s="19">
        <f t="shared" si="50"/>
        <v>1</v>
      </c>
      <c r="N323" s="19"/>
      <c r="O323" s="19">
        <f t="shared" si="51"/>
        <v>1</v>
      </c>
      <c r="P323" s="19"/>
      <c r="Q323" s="34">
        <f t="shared" si="52"/>
        <v>0</v>
      </c>
      <c r="R323" s="34"/>
      <c r="S323" s="34">
        <f t="shared" si="53"/>
        <v>0</v>
      </c>
      <c r="T323" s="34"/>
      <c r="U323" s="34">
        <f t="shared" si="54"/>
        <v>0</v>
      </c>
      <c r="V323" s="34"/>
      <c r="W323" s="34">
        <f t="shared" si="55"/>
        <v>0</v>
      </c>
      <c r="X323" s="34"/>
      <c r="Y323" s="34"/>
      <c r="Z323" s="34"/>
      <c r="AA323" s="22"/>
    </row>
    <row r="324" spans="1:27" ht="12.75">
      <c r="A324" s="31">
        <f t="shared" si="56"/>
        <v>40498</v>
      </c>
      <c r="B324" s="29">
        <v>11</v>
      </c>
      <c r="C324" s="29">
        <v>6.5</v>
      </c>
      <c r="D324" s="26">
        <f t="shared" si="57"/>
        <v>8.75</v>
      </c>
      <c r="E324" s="26">
        <f t="shared" si="58"/>
        <v>4.5</v>
      </c>
      <c r="F324" s="32">
        <v>97</v>
      </c>
      <c r="G324" s="32">
        <v>61</v>
      </c>
      <c r="H324" s="33">
        <f t="shared" si="59"/>
        <v>79</v>
      </c>
      <c r="I324" s="29">
        <v>2.8</v>
      </c>
      <c r="J324" s="15">
        <f t="shared" si="49"/>
        <v>1</v>
      </c>
      <c r="K324" s="19"/>
      <c r="L324" s="19"/>
      <c r="M324" s="19">
        <f t="shared" si="50"/>
        <v>1</v>
      </c>
      <c r="N324" s="19"/>
      <c r="O324" s="19">
        <f t="shared" si="51"/>
        <v>1</v>
      </c>
      <c r="P324" s="19"/>
      <c r="Q324" s="34">
        <f t="shared" si="52"/>
        <v>0</v>
      </c>
      <c r="R324" s="34"/>
      <c r="S324" s="34">
        <f t="shared" si="53"/>
        <v>0</v>
      </c>
      <c r="T324" s="34"/>
      <c r="U324" s="34">
        <f t="shared" si="54"/>
        <v>0</v>
      </c>
      <c r="V324" s="34"/>
      <c r="W324" s="34">
        <f t="shared" si="55"/>
        <v>0</v>
      </c>
      <c r="X324" s="34"/>
      <c r="Y324" s="34"/>
      <c r="Z324" s="34"/>
      <c r="AA324" s="22"/>
    </row>
    <row r="325" spans="1:27" ht="12.75">
      <c r="A325" s="31">
        <f t="shared" si="56"/>
        <v>40499</v>
      </c>
      <c r="B325" s="29">
        <v>6</v>
      </c>
      <c r="C325" s="29">
        <v>4.5</v>
      </c>
      <c r="D325" s="26">
        <f t="shared" si="57"/>
        <v>5.25</v>
      </c>
      <c r="E325" s="26">
        <f t="shared" si="58"/>
        <v>1.5</v>
      </c>
      <c r="F325" s="32">
        <v>100</v>
      </c>
      <c r="G325" s="32">
        <v>58</v>
      </c>
      <c r="H325" s="33">
        <f t="shared" si="59"/>
        <v>79</v>
      </c>
      <c r="I325" s="29">
        <v>5.4</v>
      </c>
      <c r="J325" s="15">
        <f t="shared" si="49"/>
        <v>1</v>
      </c>
      <c r="K325" s="19"/>
      <c r="L325" s="19"/>
      <c r="M325" s="19">
        <f t="shared" si="50"/>
        <v>1</v>
      </c>
      <c r="N325" s="19"/>
      <c r="O325" s="19">
        <f t="shared" si="51"/>
        <v>1</v>
      </c>
      <c r="P325" s="19"/>
      <c r="Q325" s="34">
        <f t="shared" si="52"/>
        <v>0</v>
      </c>
      <c r="R325" s="34"/>
      <c r="S325" s="34">
        <f t="shared" si="53"/>
        <v>0</v>
      </c>
      <c r="T325" s="34"/>
      <c r="U325" s="34">
        <f t="shared" si="54"/>
        <v>0</v>
      </c>
      <c r="V325" s="34"/>
      <c r="W325" s="34">
        <f t="shared" si="55"/>
        <v>0</v>
      </c>
      <c r="X325" s="34"/>
      <c r="Y325" s="34"/>
      <c r="Z325" s="34"/>
      <c r="AA325" s="22"/>
    </row>
    <row r="326" spans="1:27" ht="12.75">
      <c r="A326" s="31">
        <f t="shared" si="56"/>
        <v>40500</v>
      </c>
      <c r="B326" s="29">
        <v>9</v>
      </c>
      <c r="C326" s="29">
        <v>5.5</v>
      </c>
      <c r="D326" s="26">
        <f t="shared" si="57"/>
        <v>7.25</v>
      </c>
      <c r="E326" s="26">
        <f t="shared" si="58"/>
        <v>3.5</v>
      </c>
      <c r="F326" s="32">
        <v>100</v>
      </c>
      <c r="G326" s="32">
        <v>70</v>
      </c>
      <c r="H326" s="33">
        <f aca="true" t="shared" si="60" ref="H326:H369">(F326+G326)/2</f>
        <v>85</v>
      </c>
      <c r="I326" s="29">
        <v>2.2</v>
      </c>
      <c r="J326" s="15">
        <f t="shared" si="49"/>
        <v>1</v>
      </c>
      <c r="K326" s="19"/>
      <c r="L326" s="19"/>
      <c r="M326" s="19">
        <f t="shared" si="50"/>
        <v>1</v>
      </c>
      <c r="N326" s="19"/>
      <c r="O326" s="19">
        <f t="shared" si="51"/>
        <v>1</v>
      </c>
      <c r="P326" s="19"/>
      <c r="Q326" s="34">
        <f t="shared" si="52"/>
        <v>0</v>
      </c>
      <c r="R326" s="34"/>
      <c r="S326" s="34">
        <f t="shared" si="53"/>
        <v>0</v>
      </c>
      <c r="T326" s="34"/>
      <c r="U326" s="34">
        <f t="shared" si="54"/>
        <v>0</v>
      </c>
      <c r="V326" s="34"/>
      <c r="W326" s="34">
        <f t="shared" si="55"/>
        <v>0</v>
      </c>
      <c r="X326" s="34"/>
      <c r="Y326" s="34"/>
      <c r="Z326" s="34"/>
      <c r="AA326" s="22"/>
    </row>
    <row r="327" spans="1:27" ht="12.75">
      <c r="A327" s="31">
        <f t="shared" si="56"/>
        <v>40501</v>
      </c>
      <c r="B327" s="29">
        <v>10</v>
      </c>
      <c r="C327" s="29">
        <v>6</v>
      </c>
      <c r="D327" s="26">
        <f aca="true" t="shared" si="61" ref="D327:D369">(B327+C327)/2</f>
        <v>8</v>
      </c>
      <c r="E327" s="26">
        <f aca="true" t="shared" si="62" ref="E327:E369">B327-C327</f>
        <v>4</v>
      </c>
      <c r="F327" s="32">
        <v>100</v>
      </c>
      <c r="G327" s="32">
        <v>75</v>
      </c>
      <c r="H327" s="33">
        <f t="shared" si="60"/>
        <v>87.5</v>
      </c>
      <c r="I327" s="29">
        <v>2.1</v>
      </c>
      <c r="J327" s="15">
        <f aca="true" t="shared" si="63" ref="J327:J369">IF(I327&gt;0,1,0)</f>
        <v>1</v>
      </c>
      <c r="K327" s="19"/>
      <c r="L327" s="19"/>
      <c r="M327" s="19">
        <f aca="true" t="shared" si="64" ref="M327:M369">IF($I327&gt;0,1,0)</f>
        <v>1</v>
      </c>
      <c r="N327" s="19"/>
      <c r="O327" s="19">
        <f aca="true" t="shared" si="65" ref="O327:O369">IF($I327&gt;1,1,0)</f>
        <v>1</v>
      </c>
      <c r="P327" s="19"/>
      <c r="Q327" s="34">
        <f aca="true" t="shared" si="66" ref="Q327:Q369">IF($I327&gt;10,1,0)</f>
        <v>0</v>
      </c>
      <c r="R327" s="34"/>
      <c r="S327" s="34">
        <f aca="true" t="shared" si="67" ref="S327:S369">IF($I327&gt;20,1,0)</f>
        <v>0</v>
      </c>
      <c r="T327" s="34"/>
      <c r="U327" s="34">
        <f aca="true" t="shared" si="68" ref="U327:U369">IF($I327&gt;40,1,0)</f>
        <v>0</v>
      </c>
      <c r="V327" s="34"/>
      <c r="W327" s="34">
        <f aca="true" t="shared" si="69" ref="W327:W369">IF($I327&gt;60,1,0)</f>
        <v>0</v>
      </c>
      <c r="X327" s="34"/>
      <c r="Y327" s="34"/>
      <c r="Z327" s="34"/>
      <c r="AA327" s="22"/>
    </row>
    <row r="328" spans="1:27" ht="12.75">
      <c r="A328" s="31">
        <f aca="true" t="shared" si="70" ref="A328:A369">A327+1</f>
        <v>40502</v>
      </c>
      <c r="B328" s="29">
        <v>12</v>
      </c>
      <c r="C328" s="29">
        <v>6.5</v>
      </c>
      <c r="D328" s="26">
        <f t="shared" si="61"/>
        <v>9.25</v>
      </c>
      <c r="E328" s="26">
        <f t="shared" si="62"/>
        <v>5.5</v>
      </c>
      <c r="F328" s="32">
        <v>100</v>
      </c>
      <c r="G328" s="32">
        <v>68</v>
      </c>
      <c r="H328" s="33">
        <v>75</v>
      </c>
      <c r="I328" s="29">
        <v>1.6</v>
      </c>
      <c r="J328" s="15">
        <v>62</v>
      </c>
      <c r="K328" s="35"/>
      <c r="L328" s="35"/>
      <c r="M328" s="19">
        <v>1</v>
      </c>
      <c r="N328" s="19"/>
      <c r="O328" s="19">
        <f t="shared" si="65"/>
        <v>1</v>
      </c>
      <c r="P328" s="19"/>
      <c r="Q328" s="34">
        <f t="shared" si="66"/>
        <v>0</v>
      </c>
      <c r="R328" s="34"/>
      <c r="S328" s="34">
        <f t="shared" si="67"/>
        <v>0</v>
      </c>
      <c r="T328" s="34"/>
      <c r="U328" s="34">
        <f t="shared" si="68"/>
        <v>0</v>
      </c>
      <c r="V328" s="34"/>
      <c r="W328" s="34">
        <f t="shared" si="69"/>
        <v>0</v>
      </c>
      <c r="X328" s="34"/>
      <c r="Y328" s="34"/>
      <c r="Z328" s="34"/>
      <c r="AA328" s="22"/>
    </row>
    <row r="329" spans="1:27" ht="12.75">
      <c r="A329" s="31">
        <f t="shared" si="70"/>
        <v>40503</v>
      </c>
      <c r="B329" s="29">
        <v>12.5</v>
      </c>
      <c r="C329" s="29">
        <v>8</v>
      </c>
      <c r="D329" s="26">
        <f t="shared" si="61"/>
        <v>10.25</v>
      </c>
      <c r="E329" s="26">
        <f t="shared" si="62"/>
        <v>4.5</v>
      </c>
      <c r="F329" s="32">
        <v>98</v>
      </c>
      <c r="G329" s="32">
        <v>62</v>
      </c>
      <c r="H329" s="33">
        <f t="shared" si="60"/>
        <v>80</v>
      </c>
      <c r="I329" s="29">
        <v>6</v>
      </c>
      <c r="J329" s="15">
        <f t="shared" si="63"/>
        <v>1</v>
      </c>
      <c r="K329" s="19"/>
      <c r="L329" s="19"/>
      <c r="M329" s="19">
        <f t="shared" si="64"/>
        <v>1</v>
      </c>
      <c r="N329" s="19"/>
      <c r="O329" s="19">
        <f t="shared" si="65"/>
        <v>1</v>
      </c>
      <c r="P329" s="19"/>
      <c r="Q329" s="34">
        <f t="shared" si="66"/>
        <v>0</v>
      </c>
      <c r="R329" s="34"/>
      <c r="S329" s="34">
        <f t="shared" si="67"/>
        <v>0</v>
      </c>
      <c r="T329" s="34"/>
      <c r="U329" s="34">
        <f t="shared" si="68"/>
        <v>0</v>
      </c>
      <c r="V329" s="34"/>
      <c r="W329" s="34">
        <f t="shared" si="69"/>
        <v>0</v>
      </c>
      <c r="X329" s="34"/>
      <c r="Y329" s="34"/>
      <c r="Z329" s="34"/>
      <c r="AA329" s="22"/>
    </row>
    <row r="330" spans="1:27" ht="12.75">
      <c r="A330" s="31">
        <f t="shared" si="70"/>
        <v>40504</v>
      </c>
      <c r="B330" s="29">
        <v>11</v>
      </c>
      <c r="C330" s="29">
        <v>4</v>
      </c>
      <c r="D330" s="26">
        <f t="shared" si="61"/>
        <v>7.5</v>
      </c>
      <c r="E330" s="26">
        <f t="shared" si="62"/>
        <v>7</v>
      </c>
      <c r="F330" s="32">
        <v>100</v>
      </c>
      <c r="G330" s="32">
        <v>70</v>
      </c>
      <c r="H330" s="33">
        <f t="shared" si="60"/>
        <v>85</v>
      </c>
      <c r="I330" s="29">
        <v>25</v>
      </c>
      <c r="J330" s="15">
        <f t="shared" si="63"/>
        <v>1</v>
      </c>
      <c r="K330" s="19"/>
      <c r="L330" s="19"/>
      <c r="M330" s="19">
        <f t="shared" si="64"/>
        <v>1</v>
      </c>
      <c r="N330" s="19"/>
      <c r="O330" s="19">
        <f t="shared" si="65"/>
        <v>1</v>
      </c>
      <c r="P330" s="19"/>
      <c r="Q330" s="34">
        <f t="shared" si="66"/>
        <v>1</v>
      </c>
      <c r="R330" s="34"/>
      <c r="S330" s="34">
        <f t="shared" si="67"/>
        <v>1</v>
      </c>
      <c r="T330" s="34"/>
      <c r="U330" s="34">
        <f t="shared" si="68"/>
        <v>0</v>
      </c>
      <c r="V330" s="34"/>
      <c r="W330" s="34">
        <f t="shared" si="69"/>
        <v>0</v>
      </c>
      <c r="X330" s="34"/>
      <c r="Y330" s="34"/>
      <c r="Z330" s="34"/>
      <c r="AA330" s="22"/>
    </row>
    <row r="331" spans="1:27" ht="12.75">
      <c r="A331" s="31">
        <f t="shared" si="70"/>
        <v>40505</v>
      </c>
      <c r="B331" s="29">
        <v>7</v>
      </c>
      <c r="C331" s="29">
        <v>4</v>
      </c>
      <c r="D331" s="26">
        <f t="shared" si="61"/>
        <v>5.5</v>
      </c>
      <c r="E331" s="26">
        <f t="shared" si="62"/>
        <v>3</v>
      </c>
      <c r="F331" s="32">
        <v>100</v>
      </c>
      <c r="G331" s="32">
        <v>72</v>
      </c>
      <c r="H331" s="33">
        <f t="shared" si="60"/>
        <v>86</v>
      </c>
      <c r="I331" s="29">
        <v>8</v>
      </c>
      <c r="J331" s="15">
        <f t="shared" si="63"/>
        <v>1</v>
      </c>
      <c r="K331" s="19"/>
      <c r="L331" s="19"/>
      <c r="M331" s="19">
        <f t="shared" si="64"/>
        <v>1</v>
      </c>
      <c r="N331" s="19"/>
      <c r="O331" s="19">
        <f t="shared" si="65"/>
        <v>1</v>
      </c>
      <c r="P331" s="19"/>
      <c r="Q331" s="34">
        <f t="shared" si="66"/>
        <v>0</v>
      </c>
      <c r="R331" s="34"/>
      <c r="S331" s="34">
        <f t="shared" si="67"/>
        <v>0</v>
      </c>
      <c r="T331" s="34"/>
      <c r="U331" s="34">
        <f t="shared" si="68"/>
        <v>0</v>
      </c>
      <c r="V331" s="34"/>
      <c r="W331" s="34">
        <f t="shared" si="69"/>
        <v>0</v>
      </c>
      <c r="X331" s="34"/>
      <c r="Y331" s="34"/>
      <c r="Z331" s="34"/>
      <c r="AA331" s="22"/>
    </row>
    <row r="332" spans="1:27" ht="12.75">
      <c r="A332" s="31">
        <f t="shared" si="70"/>
        <v>40506</v>
      </c>
      <c r="B332" s="29">
        <v>6.5</v>
      </c>
      <c r="C332" s="29">
        <v>2</v>
      </c>
      <c r="D332" s="26">
        <f t="shared" si="61"/>
        <v>4.25</v>
      </c>
      <c r="E332" s="26">
        <f t="shared" si="62"/>
        <v>4.5</v>
      </c>
      <c r="F332" s="32">
        <v>100</v>
      </c>
      <c r="G332" s="32">
        <v>65</v>
      </c>
      <c r="H332" s="33">
        <f t="shared" si="60"/>
        <v>82.5</v>
      </c>
      <c r="I332" s="29">
        <v>4.8</v>
      </c>
      <c r="J332" s="15">
        <f t="shared" si="63"/>
        <v>1</v>
      </c>
      <c r="K332" s="19"/>
      <c r="L332" s="19"/>
      <c r="M332" s="19">
        <f t="shared" si="64"/>
        <v>1</v>
      </c>
      <c r="N332" s="19"/>
      <c r="O332" s="19">
        <f t="shared" si="65"/>
        <v>1</v>
      </c>
      <c r="P332" s="19"/>
      <c r="Q332" s="34">
        <f t="shared" si="66"/>
        <v>0</v>
      </c>
      <c r="R332" s="34"/>
      <c r="S332" s="34">
        <f t="shared" si="67"/>
        <v>0</v>
      </c>
      <c r="T332" s="34"/>
      <c r="U332" s="34">
        <f t="shared" si="68"/>
        <v>0</v>
      </c>
      <c r="V332" s="34"/>
      <c r="W332" s="34">
        <f t="shared" si="69"/>
        <v>0</v>
      </c>
      <c r="X332" s="34"/>
      <c r="Y332" s="34"/>
      <c r="Z332" s="34"/>
      <c r="AA332" s="22"/>
    </row>
    <row r="333" spans="1:27" ht="12.75">
      <c r="A333" s="31">
        <f t="shared" si="70"/>
        <v>40507</v>
      </c>
      <c r="B333" s="29">
        <v>6</v>
      </c>
      <c r="C333" s="29">
        <v>1.5</v>
      </c>
      <c r="D333" s="26">
        <f t="shared" si="61"/>
        <v>3.75</v>
      </c>
      <c r="E333" s="26">
        <f t="shared" si="62"/>
        <v>4.5</v>
      </c>
      <c r="F333" s="32">
        <v>96</v>
      </c>
      <c r="G333" s="32">
        <v>70</v>
      </c>
      <c r="H333" s="33">
        <f t="shared" si="60"/>
        <v>83</v>
      </c>
      <c r="I333" s="29">
        <v>2.4</v>
      </c>
      <c r="J333" s="15">
        <f t="shared" si="63"/>
        <v>1</v>
      </c>
      <c r="K333" s="19"/>
      <c r="L333" s="19"/>
      <c r="M333" s="19">
        <f t="shared" si="64"/>
        <v>1</v>
      </c>
      <c r="N333" s="19"/>
      <c r="O333" s="19">
        <f t="shared" si="65"/>
        <v>1</v>
      </c>
      <c r="P333" s="19"/>
      <c r="Q333" s="34">
        <f t="shared" si="66"/>
        <v>0</v>
      </c>
      <c r="R333" s="34"/>
      <c r="S333" s="34">
        <f t="shared" si="67"/>
        <v>0</v>
      </c>
      <c r="T333" s="34"/>
      <c r="U333" s="34">
        <f t="shared" si="68"/>
        <v>0</v>
      </c>
      <c r="V333" s="34"/>
      <c r="W333" s="34">
        <f t="shared" si="69"/>
        <v>0</v>
      </c>
      <c r="X333" s="34"/>
      <c r="Y333" s="34"/>
      <c r="Z333" s="34"/>
      <c r="AA333" s="22"/>
    </row>
    <row r="334" spans="1:27" ht="12.75">
      <c r="A334" s="31">
        <f t="shared" si="70"/>
        <v>40508</v>
      </c>
      <c r="B334" s="29">
        <v>4.5</v>
      </c>
      <c r="C334" s="29">
        <v>1</v>
      </c>
      <c r="D334" s="26">
        <f t="shared" si="61"/>
        <v>2.75</v>
      </c>
      <c r="E334" s="26">
        <f t="shared" si="62"/>
        <v>3.5</v>
      </c>
      <c r="F334" s="32">
        <v>100</v>
      </c>
      <c r="G334" s="32">
        <v>70</v>
      </c>
      <c r="H334" s="33">
        <f t="shared" si="60"/>
        <v>85</v>
      </c>
      <c r="I334" s="29">
        <v>5.4</v>
      </c>
      <c r="J334" s="15">
        <f t="shared" si="63"/>
        <v>1</v>
      </c>
      <c r="K334" s="19"/>
      <c r="L334" s="19"/>
      <c r="M334" s="19">
        <f t="shared" si="64"/>
        <v>1</v>
      </c>
      <c r="N334" s="19"/>
      <c r="O334" s="19">
        <f t="shared" si="65"/>
        <v>1</v>
      </c>
      <c r="P334" s="19"/>
      <c r="Q334" s="34">
        <f t="shared" si="66"/>
        <v>0</v>
      </c>
      <c r="R334" s="34"/>
      <c r="S334" s="34">
        <f t="shared" si="67"/>
        <v>0</v>
      </c>
      <c r="T334" s="34"/>
      <c r="U334" s="34">
        <f t="shared" si="68"/>
        <v>0</v>
      </c>
      <c r="V334" s="34"/>
      <c r="W334" s="34">
        <f t="shared" si="69"/>
        <v>0</v>
      </c>
      <c r="X334" s="34"/>
      <c r="Y334" s="34"/>
      <c r="Z334" s="34"/>
      <c r="AA334" s="22"/>
    </row>
    <row r="335" spans="1:27" ht="12.75">
      <c r="A335" s="31">
        <f t="shared" si="70"/>
        <v>40509</v>
      </c>
      <c r="B335" s="29">
        <v>5.5</v>
      </c>
      <c r="C335" s="29">
        <v>2</v>
      </c>
      <c r="D335" s="26">
        <f t="shared" si="61"/>
        <v>3.75</v>
      </c>
      <c r="E335" s="26">
        <f t="shared" si="62"/>
        <v>3.5</v>
      </c>
      <c r="F335" s="32">
        <v>83</v>
      </c>
      <c r="G335" s="32">
        <v>60</v>
      </c>
      <c r="H335" s="33">
        <f t="shared" si="60"/>
        <v>71.5</v>
      </c>
      <c r="I335" s="29">
        <v>0.4</v>
      </c>
      <c r="J335" s="15">
        <f t="shared" si="63"/>
        <v>1</v>
      </c>
      <c r="K335" s="19"/>
      <c r="L335" s="19"/>
      <c r="M335" s="19">
        <f t="shared" si="64"/>
        <v>1</v>
      </c>
      <c r="N335" s="19"/>
      <c r="O335" s="19">
        <f t="shared" si="65"/>
        <v>0</v>
      </c>
      <c r="P335" s="19"/>
      <c r="Q335" s="34">
        <f t="shared" si="66"/>
        <v>0</v>
      </c>
      <c r="R335" s="34"/>
      <c r="S335" s="34">
        <f t="shared" si="67"/>
        <v>0</v>
      </c>
      <c r="T335" s="34"/>
      <c r="U335" s="34">
        <f t="shared" si="68"/>
        <v>0</v>
      </c>
      <c r="V335" s="34"/>
      <c r="W335" s="34">
        <f t="shared" si="69"/>
        <v>0</v>
      </c>
      <c r="X335" s="34"/>
      <c r="Y335" s="34"/>
      <c r="Z335" s="34"/>
      <c r="AA335" s="22"/>
    </row>
    <row r="336" spans="1:27" ht="12.75">
      <c r="A336" s="31">
        <f t="shared" si="70"/>
        <v>40510</v>
      </c>
      <c r="B336" s="29">
        <v>17</v>
      </c>
      <c r="C336" s="29">
        <v>4.5</v>
      </c>
      <c r="D336" s="26">
        <f t="shared" si="61"/>
        <v>10.75</v>
      </c>
      <c r="E336" s="26">
        <f t="shared" si="62"/>
        <v>12.5</v>
      </c>
      <c r="F336" s="32">
        <v>100</v>
      </c>
      <c r="G336" s="32">
        <v>53</v>
      </c>
      <c r="H336" s="33">
        <f t="shared" si="60"/>
        <v>76.5</v>
      </c>
      <c r="I336" s="29">
        <v>2.8</v>
      </c>
      <c r="J336" s="15">
        <f t="shared" si="63"/>
        <v>1</v>
      </c>
      <c r="K336" s="19"/>
      <c r="L336" s="19"/>
      <c r="M336" s="19">
        <f t="shared" si="64"/>
        <v>1</v>
      </c>
      <c r="N336" s="19"/>
      <c r="O336" s="19">
        <f t="shared" si="65"/>
        <v>1</v>
      </c>
      <c r="P336" s="19"/>
      <c r="Q336" s="34">
        <f t="shared" si="66"/>
        <v>0</v>
      </c>
      <c r="R336" s="34"/>
      <c r="S336" s="34">
        <f t="shared" si="67"/>
        <v>0</v>
      </c>
      <c r="T336" s="34"/>
      <c r="U336" s="34">
        <f t="shared" si="68"/>
        <v>0</v>
      </c>
      <c r="V336" s="34"/>
      <c r="W336" s="34">
        <f t="shared" si="69"/>
        <v>0</v>
      </c>
      <c r="X336" s="34"/>
      <c r="Y336" s="34"/>
      <c r="Z336" s="34"/>
      <c r="AA336" s="22"/>
    </row>
    <row r="337" spans="1:27" ht="12.75">
      <c r="A337" s="31">
        <f t="shared" si="70"/>
        <v>40511</v>
      </c>
      <c r="B337" s="29">
        <v>11</v>
      </c>
      <c r="C337" s="29">
        <v>6</v>
      </c>
      <c r="D337" s="26">
        <f t="shared" si="61"/>
        <v>8.5</v>
      </c>
      <c r="E337" s="26">
        <f t="shared" si="62"/>
        <v>5</v>
      </c>
      <c r="F337" s="32">
        <v>100</v>
      </c>
      <c r="G337" s="32">
        <v>70</v>
      </c>
      <c r="H337" s="33">
        <f t="shared" si="60"/>
        <v>85</v>
      </c>
      <c r="I337" s="29">
        <v>5</v>
      </c>
      <c r="J337" s="15">
        <f t="shared" si="63"/>
        <v>1</v>
      </c>
      <c r="K337" s="19"/>
      <c r="L337" s="19"/>
      <c r="M337" s="19">
        <f t="shared" si="64"/>
        <v>1</v>
      </c>
      <c r="N337" s="19"/>
      <c r="O337" s="19">
        <f t="shared" si="65"/>
        <v>1</v>
      </c>
      <c r="P337" s="19"/>
      <c r="Q337" s="34">
        <f t="shared" si="66"/>
        <v>0</v>
      </c>
      <c r="R337" s="34"/>
      <c r="S337" s="34">
        <f t="shared" si="67"/>
        <v>0</v>
      </c>
      <c r="T337" s="34"/>
      <c r="U337" s="34">
        <f t="shared" si="68"/>
        <v>0</v>
      </c>
      <c r="V337" s="34"/>
      <c r="W337" s="34">
        <f t="shared" si="69"/>
        <v>0</v>
      </c>
      <c r="X337" s="34"/>
      <c r="Y337" s="34"/>
      <c r="Z337" s="34"/>
      <c r="AA337" s="22"/>
    </row>
    <row r="338" spans="1:27" ht="12.75">
      <c r="A338" s="31">
        <f t="shared" si="70"/>
        <v>40512</v>
      </c>
      <c r="B338" s="29">
        <v>12</v>
      </c>
      <c r="C338" s="29">
        <v>5.5</v>
      </c>
      <c r="D338" s="26">
        <f t="shared" si="61"/>
        <v>8.75</v>
      </c>
      <c r="E338" s="26">
        <f t="shared" si="62"/>
        <v>6.5</v>
      </c>
      <c r="F338" s="32">
        <v>100</v>
      </c>
      <c r="G338" s="32">
        <v>65</v>
      </c>
      <c r="H338" s="33">
        <f t="shared" si="60"/>
        <v>82.5</v>
      </c>
      <c r="I338" s="29">
        <v>5.2</v>
      </c>
      <c r="J338" s="15">
        <f t="shared" si="63"/>
        <v>1</v>
      </c>
      <c r="K338" s="19"/>
      <c r="L338" s="19"/>
      <c r="M338" s="19">
        <f t="shared" si="64"/>
        <v>1</v>
      </c>
      <c r="N338" s="19">
        <f>SUM(M309:M338)</f>
        <v>28</v>
      </c>
      <c r="O338" s="19">
        <f t="shared" si="65"/>
        <v>1</v>
      </c>
      <c r="P338" s="19">
        <f>SUM(O309:O338)</f>
        <v>22</v>
      </c>
      <c r="Q338" s="34">
        <f t="shared" si="66"/>
        <v>0</v>
      </c>
      <c r="R338" s="34">
        <f>SUM(Q309:Q338)</f>
        <v>6</v>
      </c>
      <c r="S338" s="34">
        <f t="shared" si="67"/>
        <v>0</v>
      </c>
      <c r="T338" s="34">
        <f>SUM(S309:S338)</f>
        <v>2</v>
      </c>
      <c r="U338" s="34">
        <f t="shared" si="68"/>
        <v>0</v>
      </c>
      <c r="V338" s="34">
        <f>SUM(U309:U338)</f>
        <v>0</v>
      </c>
      <c r="W338" s="34">
        <f t="shared" si="69"/>
        <v>0</v>
      </c>
      <c r="X338" s="34">
        <f>SUM(W309:W338)</f>
        <v>0</v>
      </c>
      <c r="Y338" s="34"/>
      <c r="Z338" s="34"/>
      <c r="AA338" s="22"/>
    </row>
    <row r="339" spans="1:27" ht="12.75">
      <c r="A339" s="31">
        <f t="shared" si="70"/>
        <v>40513</v>
      </c>
      <c r="B339" s="29">
        <v>14</v>
      </c>
      <c r="C339" s="29">
        <v>7</v>
      </c>
      <c r="D339" s="26">
        <f t="shared" si="61"/>
        <v>10.5</v>
      </c>
      <c r="E339" s="26">
        <f t="shared" si="62"/>
        <v>7</v>
      </c>
      <c r="F339" s="32">
        <v>100</v>
      </c>
      <c r="G339" s="32">
        <v>60</v>
      </c>
      <c r="H339" s="33">
        <f t="shared" si="60"/>
        <v>80</v>
      </c>
      <c r="I339" s="29">
        <v>10.4</v>
      </c>
      <c r="J339" s="15">
        <f t="shared" si="63"/>
        <v>1</v>
      </c>
      <c r="K339" s="19"/>
      <c r="L339" s="19"/>
      <c r="M339" s="19">
        <f t="shared" si="64"/>
        <v>1</v>
      </c>
      <c r="N339" s="19"/>
      <c r="O339" s="19">
        <f t="shared" si="65"/>
        <v>1</v>
      </c>
      <c r="P339" s="19"/>
      <c r="Q339" s="34">
        <f t="shared" si="66"/>
        <v>1</v>
      </c>
      <c r="R339" s="34"/>
      <c r="S339" s="34">
        <f t="shared" si="67"/>
        <v>0</v>
      </c>
      <c r="T339" s="34"/>
      <c r="U339" s="34">
        <f t="shared" si="68"/>
        <v>0</v>
      </c>
      <c r="V339" s="34"/>
      <c r="W339" s="34">
        <f t="shared" si="69"/>
        <v>0</v>
      </c>
      <c r="X339" s="34"/>
      <c r="Y339" s="34"/>
      <c r="Z339" s="34"/>
      <c r="AA339" s="22"/>
    </row>
    <row r="340" spans="1:27" ht="12.75">
      <c r="A340" s="31">
        <f t="shared" si="70"/>
        <v>40514</v>
      </c>
      <c r="B340" s="29">
        <v>11</v>
      </c>
      <c r="C340" s="29">
        <v>6</v>
      </c>
      <c r="D340" s="26">
        <f t="shared" si="61"/>
        <v>8.5</v>
      </c>
      <c r="E340" s="26">
        <f t="shared" si="62"/>
        <v>5</v>
      </c>
      <c r="F340" s="32">
        <v>98</v>
      </c>
      <c r="G340" s="32">
        <v>62</v>
      </c>
      <c r="H340" s="33">
        <f t="shared" si="60"/>
        <v>80</v>
      </c>
      <c r="I340" s="29">
        <v>6.6</v>
      </c>
      <c r="J340" s="15">
        <f t="shared" si="63"/>
        <v>1</v>
      </c>
      <c r="K340" s="19"/>
      <c r="L340" s="19"/>
      <c r="M340" s="19">
        <f t="shared" si="64"/>
        <v>1</v>
      </c>
      <c r="N340" s="19"/>
      <c r="O340" s="19">
        <f t="shared" si="65"/>
        <v>1</v>
      </c>
      <c r="P340" s="19"/>
      <c r="Q340" s="34">
        <f t="shared" si="66"/>
        <v>0</v>
      </c>
      <c r="R340" s="34"/>
      <c r="S340" s="34">
        <f t="shared" si="67"/>
        <v>0</v>
      </c>
      <c r="T340" s="34"/>
      <c r="U340" s="34">
        <f t="shared" si="68"/>
        <v>0</v>
      </c>
      <c r="V340" s="34"/>
      <c r="W340" s="34">
        <f t="shared" si="69"/>
        <v>0</v>
      </c>
      <c r="X340" s="34"/>
      <c r="Y340" s="34"/>
      <c r="Z340" s="34"/>
      <c r="AA340" s="22"/>
    </row>
    <row r="341" spans="1:27" ht="12.75">
      <c r="A341" s="31">
        <f t="shared" si="70"/>
        <v>40515</v>
      </c>
      <c r="B341" s="29">
        <v>9.5</v>
      </c>
      <c r="C341" s="29">
        <v>4</v>
      </c>
      <c r="D341" s="26">
        <f t="shared" si="61"/>
        <v>6.75</v>
      </c>
      <c r="E341" s="26">
        <f t="shared" si="62"/>
        <v>5.5</v>
      </c>
      <c r="F341" s="32">
        <v>100</v>
      </c>
      <c r="G341" s="32">
        <v>63</v>
      </c>
      <c r="H341" s="33">
        <f t="shared" si="60"/>
        <v>81.5</v>
      </c>
      <c r="I341" s="29">
        <v>11</v>
      </c>
      <c r="J341" s="15">
        <f t="shared" si="63"/>
        <v>1</v>
      </c>
      <c r="K341" s="19"/>
      <c r="L341" s="19"/>
      <c r="M341" s="19">
        <f t="shared" si="64"/>
        <v>1</v>
      </c>
      <c r="N341" s="19"/>
      <c r="O341" s="19">
        <f t="shared" si="65"/>
        <v>1</v>
      </c>
      <c r="P341" s="19"/>
      <c r="Q341" s="34">
        <f t="shared" si="66"/>
        <v>1</v>
      </c>
      <c r="R341" s="34"/>
      <c r="S341" s="34">
        <f t="shared" si="67"/>
        <v>0</v>
      </c>
      <c r="T341" s="34"/>
      <c r="U341" s="34">
        <f t="shared" si="68"/>
        <v>0</v>
      </c>
      <c r="V341" s="34"/>
      <c r="W341" s="34">
        <f t="shared" si="69"/>
        <v>0</v>
      </c>
      <c r="X341" s="34"/>
      <c r="Y341" s="34"/>
      <c r="Z341" s="34"/>
      <c r="AA341" s="22"/>
    </row>
    <row r="342" spans="1:27" ht="12.75">
      <c r="A342" s="31">
        <f t="shared" si="70"/>
        <v>40516</v>
      </c>
      <c r="B342" s="29">
        <v>4.5</v>
      </c>
      <c r="C342" s="29">
        <v>0.5</v>
      </c>
      <c r="D342" s="26">
        <f t="shared" si="61"/>
        <v>2.5</v>
      </c>
      <c r="E342" s="26">
        <f t="shared" si="62"/>
        <v>4</v>
      </c>
      <c r="F342" s="32">
        <v>97</v>
      </c>
      <c r="G342" s="32">
        <v>50</v>
      </c>
      <c r="H342" s="33">
        <f t="shared" si="60"/>
        <v>73.5</v>
      </c>
      <c r="I342" s="29">
        <v>0</v>
      </c>
      <c r="J342" s="15">
        <f t="shared" si="63"/>
        <v>0</v>
      </c>
      <c r="K342" s="19"/>
      <c r="L342" s="19"/>
      <c r="M342" s="19">
        <f t="shared" si="64"/>
        <v>0</v>
      </c>
      <c r="N342" s="19"/>
      <c r="O342" s="19">
        <f t="shared" si="65"/>
        <v>0</v>
      </c>
      <c r="P342" s="19"/>
      <c r="Q342" s="34">
        <f t="shared" si="66"/>
        <v>0</v>
      </c>
      <c r="R342" s="34"/>
      <c r="S342" s="34">
        <f t="shared" si="67"/>
        <v>0</v>
      </c>
      <c r="T342" s="34"/>
      <c r="U342" s="34">
        <f t="shared" si="68"/>
        <v>0</v>
      </c>
      <c r="V342" s="34"/>
      <c r="W342" s="34">
        <f t="shared" si="69"/>
        <v>0</v>
      </c>
      <c r="X342" s="34"/>
      <c r="Y342" s="34"/>
      <c r="Z342" s="34"/>
      <c r="AA342" s="22"/>
    </row>
    <row r="343" spans="1:27" ht="12.75">
      <c r="A343" s="31">
        <f t="shared" si="70"/>
        <v>40517</v>
      </c>
      <c r="B343" s="29">
        <v>4</v>
      </c>
      <c r="C343" s="29">
        <v>-1</v>
      </c>
      <c r="D343" s="26">
        <f t="shared" si="61"/>
        <v>1.5</v>
      </c>
      <c r="E343" s="26">
        <f t="shared" si="62"/>
        <v>5</v>
      </c>
      <c r="F343" s="32">
        <v>95</v>
      </c>
      <c r="G343" s="32">
        <v>56</v>
      </c>
      <c r="H343" s="33">
        <f t="shared" si="60"/>
        <v>75.5</v>
      </c>
      <c r="I343" s="29">
        <v>0</v>
      </c>
      <c r="J343" s="15">
        <f t="shared" si="63"/>
        <v>0</v>
      </c>
      <c r="K343" s="19"/>
      <c r="L343" s="19"/>
      <c r="M343" s="19">
        <f t="shared" si="64"/>
        <v>0</v>
      </c>
      <c r="N343" s="19"/>
      <c r="O343" s="19">
        <f t="shared" si="65"/>
        <v>0</v>
      </c>
      <c r="P343" s="19"/>
      <c r="Q343" s="34">
        <f t="shared" si="66"/>
        <v>0</v>
      </c>
      <c r="R343" s="34"/>
      <c r="S343" s="34">
        <f t="shared" si="67"/>
        <v>0</v>
      </c>
      <c r="T343" s="34"/>
      <c r="U343" s="34">
        <f t="shared" si="68"/>
        <v>0</v>
      </c>
      <c r="V343" s="34"/>
      <c r="W343" s="34">
        <f t="shared" si="69"/>
        <v>0</v>
      </c>
      <c r="X343" s="34"/>
      <c r="Y343" s="34"/>
      <c r="Z343" s="34"/>
      <c r="AA343" s="22"/>
    </row>
    <row r="344" spans="1:27" ht="12.75">
      <c r="A344" s="31">
        <f t="shared" si="70"/>
        <v>40518</v>
      </c>
      <c r="B344" s="29">
        <v>10</v>
      </c>
      <c r="C344" s="29">
        <v>3</v>
      </c>
      <c r="D344" s="26">
        <f t="shared" si="61"/>
        <v>6.5</v>
      </c>
      <c r="E344" s="26">
        <f t="shared" si="62"/>
        <v>7</v>
      </c>
      <c r="F344" s="32">
        <v>85</v>
      </c>
      <c r="G344" s="32">
        <v>42</v>
      </c>
      <c r="H344" s="33">
        <f t="shared" si="60"/>
        <v>63.5</v>
      </c>
      <c r="I344" s="29">
        <v>0</v>
      </c>
      <c r="J344" s="15">
        <f t="shared" si="63"/>
        <v>0</v>
      </c>
      <c r="K344" s="19"/>
      <c r="L344" s="19"/>
      <c r="M344" s="19">
        <f t="shared" si="64"/>
        <v>0</v>
      </c>
      <c r="N344" s="19"/>
      <c r="O344" s="19">
        <f t="shared" si="65"/>
        <v>0</v>
      </c>
      <c r="P344" s="19"/>
      <c r="Q344" s="34">
        <f t="shared" si="66"/>
        <v>0</v>
      </c>
      <c r="R344" s="34"/>
      <c r="S344" s="34">
        <f t="shared" si="67"/>
        <v>0</v>
      </c>
      <c r="T344" s="34"/>
      <c r="U344" s="34">
        <f t="shared" si="68"/>
        <v>0</v>
      </c>
      <c r="V344" s="34"/>
      <c r="W344" s="34">
        <f t="shared" si="69"/>
        <v>0</v>
      </c>
      <c r="X344" s="34"/>
      <c r="Y344" s="34"/>
      <c r="Z344" s="34"/>
      <c r="AA344" s="22"/>
    </row>
    <row r="345" spans="1:27" ht="12.75">
      <c r="A345" s="31">
        <f t="shared" si="70"/>
        <v>40519</v>
      </c>
      <c r="B345" s="29">
        <v>18</v>
      </c>
      <c r="C345" s="29">
        <v>9</v>
      </c>
      <c r="D345" s="26">
        <f t="shared" si="61"/>
        <v>13.5</v>
      </c>
      <c r="E345" s="26">
        <f t="shared" si="62"/>
        <v>9</v>
      </c>
      <c r="F345" s="32">
        <v>70</v>
      </c>
      <c r="G345" s="32">
        <v>45</v>
      </c>
      <c r="H345" s="33">
        <f t="shared" si="60"/>
        <v>57.5</v>
      </c>
      <c r="I345" s="29">
        <v>0</v>
      </c>
      <c r="J345" s="15">
        <f t="shared" si="63"/>
        <v>0</v>
      </c>
      <c r="K345" s="19"/>
      <c r="L345" s="19"/>
      <c r="M345" s="19">
        <f t="shared" si="64"/>
        <v>0</v>
      </c>
      <c r="N345" s="19"/>
      <c r="O345" s="19">
        <f t="shared" si="65"/>
        <v>0</v>
      </c>
      <c r="P345" s="19"/>
      <c r="Q345" s="34">
        <f t="shared" si="66"/>
        <v>0</v>
      </c>
      <c r="R345" s="34"/>
      <c r="S345" s="34">
        <f t="shared" si="67"/>
        <v>0</v>
      </c>
      <c r="T345" s="34"/>
      <c r="U345" s="34">
        <f t="shared" si="68"/>
        <v>0</v>
      </c>
      <c r="V345" s="34"/>
      <c r="W345" s="34">
        <f t="shared" si="69"/>
        <v>0</v>
      </c>
      <c r="X345" s="34"/>
      <c r="Y345" s="34"/>
      <c r="Z345" s="34"/>
      <c r="AA345" s="22"/>
    </row>
    <row r="346" spans="1:27" ht="12.75">
      <c r="A346" s="31">
        <f t="shared" si="70"/>
        <v>40520</v>
      </c>
      <c r="B346" s="29">
        <v>19</v>
      </c>
      <c r="C346" s="29">
        <v>8</v>
      </c>
      <c r="D346" s="26">
        <f t="shared" si="61"/>
        <v>13.5</v>
      </c>
      <c r="E346" s="26">
        <f t="shared" si="62"/>
        <v>11</v>
      </c>
      <c r="F346" s="32">
        <v>72</v>
      </c>
      <c r="G346" s="32">
        <v>43</v>
      </c>
      <c r="H346" s="33">
        <f t="shared" si="60"/>
        <v>57.5</v>
      </c>
      <c r="I346" s="29">
        <v>0.2</v>
      </c>
      <c r="J346" s="15">
        <f t="shared" si="63"/>
        <v>1</v>
      </c>
      <c r="K346" s="19"/>
      <c r="L346" s="19"/>
      <c r="M346" s="19">
        <f t="shared" si="64"/>
        <v>1</v>
      </c>
      <c r="N346" s="19"/>
      <c r="O346" s="19">
        <f t="shared" si="65"/>
        <v>0</v>
      </c>
      <c r="P346" s="19"/>
      <c r="Q346" s="34">
        <f t="shared" si="66"/>
        <v>0</v>
      </c>
      <c r="R346" s="34"/>
      <c r="S346" s="34">
        <f t="shared" si="67"/>
        <v>0</v>
      </c>
      <c r="T346" s="34"/>
      <c r="U346" s="34">
        <f t="shared" si="68"/>
        <v>0</v>
      </c>
      <c r="V346" s="34"/>
      <c r="W346" s="34">
        <f t="shared" si="69"/>
        <v>0</v>
      </c>
      <c r="X346" s="34"/>
      <c r="Y346" s="34"/>
      <c r="Z346" s="34"/>
      <c r="AA346" s="22"/>
    </row>
    <row r="347" spans="1:27" ht="12.75">
      <c r="A347" s="31">
        <f t="shared" si="70"/>
        <v>40521</v>
      </c>
      <c r="B347" s="29">
        <v>13.5</v>
      </c>
      <c r="C347" s="29">
        <v>5.5</v>
      </c>
      <c r="D347" s="26">
        <f t="shared" si="61"/>
        <v>9.5</v>
      </c>
      <c r="E347" s="26">
        <f t="shared" si="62"/>
        <v>8</v>
      </c>
      <c r="F347" s="32">
        <v>95</v>
      </c>
      <c r="G347" s="32">
        <v>58</v>
      </c>
      <c r="H347" s="33">
        <f t="shared" si="60"/>
        <v>76.5</v>
      </c>
      <c r="I347" s="29">
        <v>0</v>
      </c>
      <c r="J347" s="15">
        <f t="shared" si="63"/>
        <v>0</v>
      </c>
      <c r="K347" s="19"/>
      <c r="L347" s="19"/>
      <c r="M347" s="19">
        <f t="shared" si="64"/>
        <v>0</v>
      </c>
      <c r="N347" s="19"/>
      <c r="O347" s="19">
        <f t="shared" si="65"/>
        <v>0</v>
      </c>
      <c r="P347" s="19"/>
      <c r="Q347" s="34">
        <f t="shared" si="66"/>
        <v>0</v>
      </c>
      <c r="R347" s="34"/>
      <c r="S347" s="34">
        <f t="shared" si="67"/>
        <v>0</v>
      </c>
      <c r="T347" s="34"/>
      <c r="U347" s="34">
        <f t="shared" si="68"/>
        <v>0</v>
      </c>
      <c r="V347" s="34"/>
      <c r="W347" s="34">
        <f t="shared" si="69"/>
        <v>0</v>
      </c>
      <c r="X347" s="34"/>
      <c r="Y347" s="34"/>
      <c r="Z347" s="34"/>
      <c r="AA347" s="22"/>
    </row>
    <row r="348" spans="1:27" ht="12.75">
      <c r="A348" s="31">
        <f t="shared" si="70"/>
        <v>40522</v>
      </c>
      <c r="B348" s="29">
        <v>6</v>
      </c>
      <c r="C348" s="29">
        <v>-3</v>
      </c>
      <c r="D348" s="26">
        <f t="shared" si="61"/>
        <v>1.5</v>
      </c>
      <c r="E348" s="26">
        <f t="shared" si="62"/>
        <v>9</v>
      </c>
      <c r="F348" s="32">
        <v>100</v>
      </c>
      <c r="G348" s="32">
        <v>45</v>
      </c>
      <c r="H348" s="33">
        <f t="shared" si="60"/>
        <v>72.5</v>
      </c>
      <c r="I348" s="29">
        <v>0</v>
      </c>
      <c r="J348" s="15">
        <f t="shared" si="63"/>
        <v>0</v>
      </c>
      <c r="K348" s="19"/>
      <c r="L348" s="19"/>
      <c r="M348" s="19">
        <f t="shared" si="64"/>
        <v>0</v>
      </c>
      <c r="N348" s="19"/>
      <c r="O348" s="19">
        <f t="shared" si="65"/>
        <v>0</v>
      </c>
      <c r="P348" s="19"/>
      <c r="Q348" s="34">
        <f t="shared" si="66"/>
        <v>0</v>
      </c>
      <c r="R348" s="34"/>
      <c r="S348" s="34">
        <f t="shared" si="67"/>
        <v>0</v>
      </c>
      <c r="T348" s="34"/>
      <c r="U348" s="34">
        <f t="shared" si="68"/>
        <v>0</v>
      </c>
      <c r="V348" s="34"/>
      <c r="W348" s="34">
        <f t="shared" si="69"/>
        <v>0</v>
      </c>
      <c r="X348" s="34"/>
      <c r="Y348" s="34"/>
      <c r="Z348" s="34"/>
      <c r="AA348" s="22"/>
    </row>
    <row r="349" spans="1:27" ht="12.75">
      <c r="A349" s="31">
        <f t="shared" si="70"/>
        <v>40523</v>
      </c>
      <c r="B349" s="29">
        <v>2</v>
      </c>
      <c r="C349" s="29">
        <v>-4.5</v>
      </c>
      <c r="D349" s="26">
        <f t="shared" si="61"/>
        <v>-1.25</v>
      </c>
      <c r="E349" s="26">
        <f t="shared" si="62"/>
        <v>6.5</v>
      </c>
      <c r="F349" s="32">
        <v>90</v>
      </c>
      <c r="G349" s="32">
        <v>43</v>
      </c>
      <c r="H349" s="33">
        <f t="shared" si="60"/>
        <v>66.5</v>
      </c>
      <c r="I349" s="29">
        <v>0</v>
      </c>
      <c r="J349" s="15">
        <f t="shared" si="63"/>
        <v>0</v>
      </c>
      <c r="K349" s="19"/>
      <c r="L349" s="19"/>
      <c r="M349" s="19">
        <f t="shared" si="64"/>
        <v>0</v>
      </c>
      <c r="N349" s="19"/>
      <c r="O349" s="19">
        <f t="shared" si="65"/>
        <v>0</v>
      </c>
      <c r="P349" s="19"/>
      <c r="Q349" s="34">
        <f t="shared" si="66"/>
        <v>0</v>
      </c>
      <c r="R349" s="34"/>
      <c r="S349" s="34">
        <f t="shared" si="67"/>
        <v>0</v>
      </c>
      <c r="T349" s="34"/>
      <c r="U349" s="34">
        <f t="shared" si="68"/>
        <v>0</v>
      </c>
      <c r="V349" s="34"/>
      <c r="W349" s="34">
        <f t="shared" si="69"/>
        <v>0</v>
      </c>
      <c r="X349" s="34"/>
      <c r="Y349" s="34"/>
      <c r="Z349" s="34"/>
      <c r="AA349" s="22"/>
    </row>
    <row r="350" spans="1:27" ht="12.75">
      <c r="A350" s="31">
        <f t="shared" si="70"/>
        <v>40524</v>
      </c>
      <c r="B350" s="29">
        <v>6.5</v>
      </c>
      <c r="C350" s="29">
        <v>1.5</v>
      </c>
      <c r="D350" s="26">
        <f t="shared" si="61"/>
        <v>4</v>
      </c>
      <c r="E350" s="26">
        <f t="shared" si="62"/>
        <v>5</v>
      </c>
      <c r="F350" s="32">
        <v>100</v>
      </c>
      <c r="G350" s="32">
        <v>65</v>
      </c>
      <c r="H350" s="33">
        <f t="shared" si="60"/>
        <v>82.5</v>
      </c>
      <c r="I350" s="29">
        <v>1</v>
      </c>
      <c r="J350" s="15">
        <f t="shared" si="63"/>
        <v>1</v>
      </c>
      <c r="K350" s="19"/>
      <c r="L350" s="19"/>
      <c r="M350" s="19">
        <f t="shared" si="64"/>
        <v>1</v>
      </c>
      <c r="N350" s="19"/>
      <c r="O350" s="19">
        <f t="shared" si="65"/>
        <v>0</v>
      </c>
      <c r="P350" s="19"/>
      <c r="Q350" s="34">
        <f t="shared" si="66"/>
        <v>0</v>
      </c>
      <c r="R350" s="34"/>
      <c r="S350" s="34">
        <f t="shared" si="67"/>
        <v>0</v>
      </c>
      <c r="T350" s="34"/>
      <c r="U350" s="34">
        <f t="shared" si="68"/>
        <v>0</v>
      </c>
      <c r="V350" s="34"/>
      <c r="W350" s="34">
        <f t="shared" si="69"/>
        <v>0</v>
      </c>
      <c r="X350" s="34"/>
      <c r="Y350" s="34"/>
      <c r="Z350" s="34"/>
      <c r="AA350" s="22"/>
    </row>
    <row r="351" spans="1:27" ht="12.75">
      <c r="A351" s="31">
        <f t="shared" si="70"/>
        <v>40525</v>
      </c>
      <c r="B351" s="29">
        <v>6</v>
      </c>
      <c r="C351" s="29">
        <v>-2</v>
      </c>
      <c r="D351" s="26">
        <f t="shared" si="61"/>
        <v>2</v>
      </c>
      <c r="E351" s="26">
        <f t="shared" si="62"/>
        <v>8</v>
      </c>
      <c r="F351" s="32">
        <v>96</v>
      </c>
      <c r="G351" s="32">
        <v>68</v>
      </c>
      <c r="H351" s="33">
        <f t="shared" si="60"/>
        <v>82</v>
      </c>
      <c r="I351" s="29">
        <v>0</v>
      </c>
      <c r="J351" s="15">
        <f t="shared" si="63"/>
        <v>0</v>
      </c>
      <c r="K351" s="19"/>
      <c r="L351" s="19"/>
      <c r="M351" s="19">
        <f t="shared" si="64"/>
        <v>0</v>
      </c>
      <c r="N351" s="19"/>
      <c r="O351" s="19">
        <f t="shared" si="65"/>
        <v>0</v>
      </c>
      <c r="P351" s="19"/>
      <c r="Q351" s="34">
        <f t="shared" si="66"/>
        <v>0</v>
      </c>
      <c r="R351" s="34"/>
      <c r="S351" s="34">
        <f t="shared" si="67"/>
        <v>0</v>
      </c>
      <c r="T351" s="34"/>
      <c r="U351" s="34">
        <f t="shared" si="68"/>
        <v>0</v>
      </c>
      <c r="V351" s="34"/>
      <c r="W351" s="34">
        <f t="shared" si="69"/>
        <v>0</v>
      </c>
      <c r="X351" s="34"/>
      <c r="Y351" s="34"/>
      <c r="Z351" s="34"/>
      <c r="AA351" s="22"/>
    </row>
    <row r="352" spans="1:27" ht="12.75">
      <c r="A352" s="31">
        <f t="shared" si="70"/>
        <v>40526</v>
      </c>
      <c r="B352" s="29">
        <v>-1</v>
      </c>
      <c r="C352" s="29">
        <v>-5</v>
      </c>
      <c r="D352" s="26">
        <f t="shared" si="61"/>
        <v>-3</v>
      </c>
      <c r="E352" s="26">
        <f t="shared" si="62"/>
        <v>4</v>
      </c>
      <c r="F352" s="32">
        <v>100</v>
      </c>
      <c r="G352" s="32">
        <v>62</v>
      </c>
      <c r="H352" s="33">
        <f t="shared" si="60"/>
        <v>81</v>
      </c>
      <c r="I352" s="29">
        <v>0</v>
      </c>
      <c r="J352" s="15">
        <f t="shared" si="63"/>
        <v>0</v>
      </c>
      <c r="K352" s="19"/>
      <c r="L352" s="19"/>
      <c r="M352" s="19">
        <f t="shared" si="64"/>
        <v>0</v>
      </c>
      <c r="N352" s="19"/>
      <c r="O352" s="19">
        <f t="shared" si="65"/>
        <v>0</v>
      </c>
      <c r="P352" s="19"/>
      <c r="Q352" s="34">
        <f t="shared" si="66"/>
        <v>0</v>
      </c>
      <c r="R352" s="34"/>
      <c r="S352" s="34">
        <f t="shared" si="67"/>
        <v>0</v>
      </c>
      <c r="T352" s="34"/>
      <c r="U352" s="34">
        <f t="shared" si="68"/>
        <v>0</v>
      </c>
      <c r="V352" s="34"/>
      <c r="W352" s="34">
        <f t="shared" si="69"/>
        <v>0</v>
      </c>
      <c r="X352" s="34"/>
      <c r="Y352" s="34"/>
      <c r="Z352" s="34"/>
      <c r="AA352" s="22"/>
    </row>
    <row r="353" spans="1:27" ht="12.75">
      <c r="A353" s="31">
        <f t="shared" si="70"/>
        <v>40527</v>
      </c>
      <c r="B353" s="29">
        <v>-3</v>
      </c>
      <c r="C353" s="29">
        <v>-6</v>
      </c>
      <c r="D353" s="26">
        <f t="shared" si="61"/>
        <v>-4.5</v>
      </c>
      <c r="E353" s="26">
        <f t="shared" si="62"/>
        <v>3</v>
      </c>
      <c r="F353" s="32">
        <v>93</v>
      </c>
      <c r="G353" s="32">
        <v>60</v>
      </c>
      <c r="H353" s="33">
        <f t="shared" si="60"/>
        <v>76.5</v>
      </c>
      <c r="I353" s="29">
        <v>0</v>
      </c>
      <c r="J353" s="15">
        <f t="shared" si="63"/>
        <v>0</v>
      </c>
      <c r="K353" s="19"/>
      <c r="L353" s="19"/>
      <c r="M353" s="19">
        <f t="shared" si="64"/>
        <v>0</v>
      </c>
      <c r="N353" s="19"/>
      <c r="O353" s="19">
        <f t="shared" si="65"/>
        <v>0</v>
      </c>
      <c r="P353" s="19"/>
      <c r="Q353" s="34">
        <f t="shared" si="66"/>
        <v>0</v>
      </c>
      <c r="R353" s="34"/>
      <c r="S353" s="34">
        <f t="shared" si="67"/>
        <v>0</v>
      </c>
      <c r="T353" s="34"/>
      <c r="U353" s="34">
        <f t="shared" si="68"/>
        <v>0</v>
      </c>
      <c r="V353" s="34"/>
      <c r="W353" s="34">
        <f t="shared" si="69"/>
        <v>0</v>
      </c>
      <c r="X353" s="34"/>
      <c r="Y353" s="34"/>
      <c r="Z353" s="34"/>
      <c r="AA353" s="22"/>
    </row>
    <row r="354" spans="1:27" ht="12.75">
      <c r="A354" s="31">
        <f t="shared" si="70"/>
        <v>40528</v>
      </c>
      <c r="B354" s="29">
        <v>-3</v>
      </c>
      <c r="C354" s="29">
        <v>-7</v>
      </c>
      <c r="D354" s="26">
        <f t="shared" si="61"/>
        <v>-5</v>
      </c>
      <c r="E354" s="26">
        <f t="shared" si="62"/>
        <v>4</v>
      </c>
      <c r="F354" s="32">
        <v>98</v>
      </c>
      <c r="G354" s="32">
        <v>64</v>
      </c>
      <c r="H354" s="33">
        <f t="shared" si="60"/>
        <v>81</v>
      </c>
      <c r="I354" s="29">
        <v>0</v>
      </c>
      <c r="J354" s="15">
        <f t="shared" si="63"/>
        <v>0</v>
      </c>
      <c r="K354" s="19"/>
      <c r="L354" s="19"/>
      <c r="M354" s="19">
        <f t="shared" si="64"/>
        <v>0</v>
      </c>
      <c r="N354" s="19"/>
      <c r="O354" s="19">
        <f t="shared" si="65"/>
        <v>0</v>
      </c>
      <c r="P354" s="19"/>
      <c r="Q354" s="34">
        <f t="shared" si="66"/>
        <v>0</v>
      </c>
      <c r="R354" s="34"/>
      <c r="S354" s="34">
        <f t="shared" si="67"/>
        <v>0</v>
      </c>
      <c r="T354" s="34"/>
      <c r="U354" s="34">
        <f t="shared" si="68"/>
        <v>0</v>
      </c>
      <c r="V354" s="34"/>
      <c r="W354" s="34">
        <f t="shared" si="69"/>
        <v>0</v>
      </c>
      <c r="X354" s="34"/>
      <c r="Y354" s="34"/>
      <c r="Z354" s="34"/>
      <c r="AA354" s="22"/>
    </row>
    <row r="355" spans="1:27" ht="12.75">
      <c r="A355" s="31">
        <f t="shared" si="70"/>
        <v>40529</v>
      </c>
      <c r="B355" s="29">
        <v>4.5</v>
      </c>
      <c r="C355" s="29">
        <v>-7.5</v>
      </c>
      <c r="D355" s="26">
        <f t="shared" si="61"/>
        <v>-1.5</v>
      </c>
      <c r="E355" s="26">
        <f t="shared" si="62"/>
        <v>12</v>
      </c>
      <c r="F355" s="32">
        <v>100</v>
      </c>
      <c r="G355" s="32">
        <v>42</v>
      </c>
      <c r="H355" s="33">
        <f t="shared" si="60"/>
        <v>71</v>
      </c>
      <c r="I355" s="29">
        <v>2.6</v>
      </c>
      <c r="J355" s="15">
        <f t="shared" si="63"/>
        <v>1</v>
      </c>
      <c r="K355" s="19"/>
      <c r="L355" s="19"/>
      <c r="M355" s="19">
        <f t="shared" si="64"/>
        <v>1</v>
      </c>
      <c r="N355" s="19"/>
      <c r="O355" s="19">
        <f t="shared" si="65"/>
        <v>1</v>
      </c>
      <c r="P355" s="19"/>
      <c r="Q355" s="34">
        <f t="shared" si="66"/>
        <v>0</v>
      </c>
      <c r="R355" s="34"/>
      <c r="S355" s="34">
        <f t="shared" si="67"/>
        <v>0</v>
      </c>
      <c r="T355" s="34"/>
      <c r="U355" s="34">
        <f t="shared" si="68"/>
        <v>0</v>
      </c>
      <c r="V355" s="34"/>
      <c r="W355" s="34">
        <f t="shared" si="69"/>
        <v>0</v>
      </c>
      <c r="X355" s="34"/>
      <c r="Y355" s="34"/>
      <c r="Z355" s="34"/>
      <c r="AA355" s="22"/>
    </row>
    <row r="356" spans="1:27" ht="12.75">
      <c r="A356" s="31">
        <f t="shared" si="70"/>
        <v>40530</v>
      </c>
      <c r="B356" s="29">
        <v>5</v>
      </c>
      <c r="C356" s="29">
        <v>0.5</v>
      </c>
      <c r="D356" s="26">
        <f t="shared" si="61"/>
        <v>2.75</v>
      </c>
      <c r="E356" s="26">
        <f t="shared" si="62"/>
        <v>4.5</v>
      </c>
      <c r="F356" s="32">
        <v>100</v>
      </c>
      <c r="G356" s="32">
        <v>61</v>
      </c>
      <c r="H356" s="33">
        <f t="shared" si="60"/>
        <v>80.5</v>
      </c>
      <c r="I356" s="29">
        <v>8.6</v>
      </c>
      <c r="J356" s="15">
        <f t="shared" si="63"/>
        <v>1</v>
      </c>
      <c r="K356" s="19"/>
      <c r="L356" s="19"/>
      <c r="M356" s="19">
        <f t="shared" si="64"/>
        <v>1</v>
      </c>
      <c r="N356" s="19"/>
      <c r="O356" s="19">
        <f t="shared" si="65"/>
        <v>1</v>
      </c>
      <c r="P356" s="19"/>
      <c r="Q356" s="34">
        <f t="shared" si="66"/>
        <v>0</v>
      </c>
      <c r="R356" s="34"/>
      <c r="S356" s="34">
        <f t="shared" si="67"/>
        <v>0</v>
      </c>
      <c r="T356" s="34"/>
      <c r="U356" s="34">
        <f t="shared" si="68"/>
        <v>0</v>
      </c>
      <c r="V356" s="34"/>
      <c r="W356" s="34">
        <f t="shared" si="69"/>
        <v>0</v>
      </c>
      <c r="X356" s="34"/>
      <c r="Y356" s="34"/>
      <c r="Z356" s="34"/>
      <c r="AA356" s="22"/>
    </row>
    <row r="357" spans="1:27" ht="12.75">
      <c r="A357" s="31">
        <f t="shared" si="70"/>
        <v>40531</v>
      </c>
      <c r="B357" s="29">
        <v>7</v>
      </c>
      <c r="C357" s="29">
        <v>1</v>
      </c>
      <c r="D357" s="26">
        <f t="shared" si="61"/>
        <v>4</v>
      </c>
      <c r="E357" s="26">
        <f t="shared" si="62"/>
        <v>6</v>
      </c>
      <c r="F357" s="32">
        <v>80</v>
      </c>
      <c r="G357" s="32">
        <v>63</v>
      </c>
      <c r="H357" s="33">
        <f t="shared" si="60"/>
        <v>71.5</v>
      </c>
      <c r="I357" s="29">
        <v>0</v>
      </c>
      <c r="J357" s="15">
        <f t="shared" si="63"/>
        <v>0</v>
      </c>
      <c r="K357" s="19"/>
      <c r="L357" s="19"/>
      <c r="M357" s="19">
        <f t="shared" si="64"/>
        <v>0</v>
      </c>
      <c r="N357" s="19"/>
      <c r="O357" s="19">
        <f t="shared" si="65"/>
        <v>0</v>
      </c>
      <c r="P357" s="19"/>
      <c r="Q357" s="34">
        <f t="shared" si="66"/>
        <v>0</v>
      </c>
      <c r="R357" s="34"/>
      <c r="S357" s="34">
        <f t="shared" si="67"/>
        <v>0</v>
      </c>
      <c r="T357" s="34"/>
      <c r="U357" s="34">
        <f t="shared" si="68"/>
        <v>0</v>
      </c>
      <c r="V357" s="34"/>
      <c r="W357" s="34">
        <f t="shared" si="69"/>
        <v>0</v>
      </c>
      <c r="X357" s="34"/>
      <c r="Y357" s="34"/>
      <c r="Z357" s="34"/>
      <c r="AA357" s="22"/>
    </row>
    <row r="358" spans="1:27" ht="12.75">
      <c r="A358" s="31">
        <f t="shared" si="70"/>
        <v>40532</v>
      </c>
      <c r="B358" s="29">
        <v>13</v>
      </c>
      <c r="C358" s="29">
        <v>6.5</v>
      </c>
      <c r="D358" s="26">
        <f t="shared" si="61"/>
        <v>9.75</v>
      </c>
      <c r="E358" s="26">
        <f t="shared" si="62"/>
        <v>6.5</v>
      </c>
      <c r="F358" s="32">
        <v>95</v>
      </c>
      <c r="G358" s="32">
        <v>54</v>
      </c>
      <c r="H358" s="33">
        <f t="shared" si="60"/>
        <v>74.5</v>
      </c>
      <c r="I358" s="29">
        <v>0</v>
      </c>
      <c r="J358" s="15">
        <f t="shared" si="63"/>
        <v>0</v>
      </c>
      <c r="K358" s="19"/>
      <c r="L358" s="19"/>
      <c r="M358" s="19">
        <f t="shared" si="64"/>
        <v>0</v>
      </c>
      <c r="N358" s="19"/>
      <c r="O358" s="19">
        <f t="shared" si="65"/>
        <v>0</v>
      </c>
      <c r="P358" s="19"/>
      <c r="Q358" s="34">
        <f t="shared" si="66"/>
        <v>0</v>
      </c>
      <c r="R358" s="34"/>
      <c r="S358" s="34">
        <f t="shared" si="67"/>
        <v>0</v>
      </c>
      <c r="T358" s="34"/>
      <c r="U358" s="34">
        <f t="shared" si="68"/>
        <v>0</v>
      </c>
      <c r="V358" s="34"/>
      <c r="W358" s="34">
        <f t="shared" si="69"/>
        <v>0</v>
      </c>
      <c r="X358" s="34"/>
      <c r="Y358" s="34"/>
      <c r="Z358" s="34"/>
      <c r="AA358" s="22"/>
    </row>
    <row r="359" spans="1:27" ht="12.75">
      <c r="A359" s="31">
        <f t="shared" si="70"/>
        <v>40533</v>
      </c>
      <c r="B359" s="29">
        <v>11.5</v>
      </c>
      <c r="C359" s="29">
        <v>7</v>
      </c>
      <c r="D359" s="26">
        <f t="shared" si="61"/>
        <v>9.25</v>
      </c>
      <c r="E359" s="26">
        <f t="shared" si="62"/>
        <v>4.5</v>
      </c>
      <c r="F359" s="32">
        <v>100</v>
      </c>
      <c r="G359" s="32">
        <v>75</v>
      </c>
      <c r="H359" s="33">
        <f t="shared" si="60"/>
        <v>87.5</v>
      </c>
      <c r="I359" s="29">
        <v>0</v>
      </c>
      <c r="J359" s="15">
        <f t="shared" si="63"/>
        <v>0</v>
      </c>
      <c r="K359" s="19"/>
      <c r="L359" s="19"/>
      <c r="M359" s="19">
        <f t="shared" si="64"/>
        <v>0</v>
      </c>
      <c r="N359" s="19"/>
      <c r="O359" s="19">
        <f t="shared" si="65"/>
        <v>0</v>
      </c>
      <c r="P359" s="19"/>
      <c r="Q359" s="34">
        <f t="shared" si="66"/>
        <v>0</v>
      </c>
      <c r="R359" s="34"/>
      <c r="S359" s="34">
        <f t="shared" si="67"/>
        <v>0</v>
      </c>
      <c r="T359" s="34"/>
      <c r="U359" s="34">
        <f t="shared" si="68"/>
        <v>0</v>
      </c>
      <c r="V359" s="34"/>
      <c r="W359" s="34">
        <f t="shared" si="69"/>
        <v>0</v>
      </c>
      <c r="X359" s="34"/>
      <c r="Y359" s="34"/>
      <c r="Z359" s="34"/>
      <c r="AA359" s="22"/>
    </row>
    <row r="360" spans="1:27" ht="12.75">
      <c r="A360" s="31">
        <f t="shared" si="70"/>
        <v>40534</v>
      </c>
      <c r="B360" s="29">
        <v>11.5</v>
      </c>
      <c r="C360" s="29">
        <v>7.5</v>
      </c>
      <c r="D360" s="26">
        <f t="shared" si="61"/>
        <v>9.5</v>
      </c>
      <c r="E360" s="26">
        <f t="shared" si="62"/>
        <v>4</v>
      </c>
      <c r="F360" s="32">
        <v>98</v>
      </c>
      <c r="G360" s="32">
        <v>60</v>
      </c>
      <c r="H360" s="33">
        <f t="shared" si="60"/>
        <v>79</v>
      </c>
      <c r="I360" s="29">
        <v>0</v>
      </c>
      <c r="J360" s="15">
        <f t="shared" si="63"/>
        <v>0</v>
      </c>
      <c r="K360" s="19"/>
      <c r="L360" s="19"/>
      <c r="M360" s="19">
        <f t="shared" si="64"/>
        <v>0</v>
      </c>
      <c r="N360" s="19"/>
      <c r="O360" s="19">
        <f t="shared" si="65"/>
        <v>0</v>
      </c>
      <c r="P360" s="19"/>
      <c r="Q360" s="34">
        <f t="shared" si="66"/>
        <v>0</v>
      </c>
      <c r="R360" s="34"/>
      <c r="S360" s="34">
        <f t="shared" si="67"/>
        <v>0</v>
      </c>
      <c r="T360" s="34"/>
      <c r="U360" s="34">
        <f t="shared" si="68"/>
        <v>0</v>
      </c>
      <c r="V360" s="34"/>
      <c r="W360" s="34">
        <f t="shared" si="69"/>
        <v>0</v>
      </c>
      <c r="X360" s="34"/>
      <c r="Y360" s="34"/>
      <c r="Z360" s="34"/>
      <c r="AA360" s="22"/>
    </row>
    <row r="361" spans="1:27" ht="12.75">
      <c r="A361" s="31">
        <f t="shared" si="70"/>
        <v>40535</v>
      </c>
      <c r="B361" s="29">
        <v>15</v>
      </c>
      <c r="C361" s="29">
        <v>5</v>
      </c>
      <c r="D361" s="26">
        <f t="shared" si="61"/>
        <v>10</v>
      </c>
      <c r="E361" s="26">
        <f t="shared" si="62"/>
        <v>10</v>
      </c>
      <c r="F361" s="32">
        <v>100</v>
      </c>
      <c r="G361" s="32">
        <v>45</v>
      </c>
      <c r="H361" s="33">
        <f t="shared" si="60"/>
        <v>72.5</v>
      </c>
      <c r="I361" s="29">
        <v>8.8</v>
      </c>
      <c r="J361" s="15">
        <f t="shared" si="63"/>
        <v>1</v>
      </c>
      <c r="K361" s="19"/>
      <c r="L361" s="19"/>
      <c r="M361" s="19">
        <f t="shared" si="64"/>
        <v>1</v>
      </c>
      <c r="N361" s="19"/>
      <c r="O361" s="19">
        <f t="shared" si="65"/>
        <v>1</v>
      </c>
      <c r="P361" s="19"/>
      <c r="Q361" s="34">
        <f t="shared" si="66"/>
        <v>0</v>
      </c>
      <c r="R361" s="34"/>
      <c r="S361" s="34">
        <f t="shared" si="67"/>
        <v>0</v>
      </c>
      <c r="T361" s="34"/>
      <c r="U361" s="34">
        <f t="shared" si="68"/>
        <v>0</v>
      </c>
      <c r="V361" s="34"/>
      <c r="W361" s="34">
        <f t="shared" si="69"/>
        <v>0</v>
      </c>
      <c r="X361" s="34"/>
      <c r="Y361" s="34"/>
      <c r="Z361" s="34"/>
      <c r="AA361" s="22"/>
    </row>
    <row r="362" spans="1:27" ht="12.75">
      <c r="A362" s="31">
        <f t="shared" si="70"/>
        <v>40536</v>
      </c>
      <c r="B362" s="29">
        <v>10</v>
      </c>
      <c r="C362" s="29">
        <v>3</v>
      </c>
      <c r="D362" s="26">
        <f t="shared" si="61"/>
        <v>6.5</v>
      </c>
      <c r="E362" s="26">
        <f t="shared" si="62"/>
        <v>7</v>
      </c>
      <c r="F362" s="32">
        <v>100</v>
      </c>
      <c r="G362" s="32">
        <v>67</v>
      </c>
      <c r="H362" s="33">
        <f t="shared" si="60"/>
        <v>83.5</v>
      </c>
      <c r="I362" s="29">
        <v>4.6</v>
      </c>
      <c r="J362" s="15">
        <f t="shared" si="63"/>
        <v>1</v>
      </c>
      <c r="K362" s="19"/>
      <c r="L362" s="19"/>
      <c r="M362" s="19">
        <f t="shared" si="64"/>
        <v>1</v>
      </c>
      <c r="N362" s="19"/>
      <c r="O362" s="19">
        <f t="shared" si="65"/>
        <v>1</v>
      </c>
      <c r="P362" s="19"/>
      <c r="Q362" s="34">
        <f t="shared" si="66"/>
        <v>0</v>
      </c>
      <c r="R362" s="34"/>
      <c r="S362" s="34">
        <f t="shared" si="67"/>
        <v>0</v>
      </c>
      <c r="T362" s="34"/>
      <c r="U362" s="34">
        <f t="shared" si="68"/>
        <v>0</v>
      </c>
      <c r="V362" s="34"/>
      <c r="W362" s="34">
        <f t="shared" si="69"/>
        <v>0</v>
      </c>
      <c r="X362" s="34"/>
      <c r="Y362" s="34"/>
      <c r="Z362" s="34"/>
      <c r="AA362" s="22"/>
    </row>
    <row r="363" spans="1:27" ht="12.75">
      <c r="A363" s="31">
        <f t="shared" si="70"/>
        <v>40537</v>
      </c>
      <c r="B363" s="29">
        <v>5</v>
      </c>
      <c r="C363" s="29">
        <v>2</v>
      </c>
      <c r="D363" s="26">
        <f t="shared" si="61"/>
        <v>3.5</v>
      </c>
      <c r="E363" s="26">
        <f t="shared" si="62"/>
        <v>3</v>
      </c>
      <c r="F363" s="32">
        <v>94</v>
      </c>
      <c r="G363" s="32">
        <v>62</v>
      </c>
      <c r="H363" s="33">
        <f t="shared" si="60"/>
        <v>78</v>
      </c>
      <c r="I363" s="29">
        <v>2</v>
      </c>
      <c r="J363" s="15">
        <f t="shared" si="63"/>
        <v>1</v>
      </c>
      <c r="K363" s="19"/>
      <c r="L363" s="19"/>
      <c r="M363" s="19">
        <f t="shared" si="64"/>
        <v>1</v>
      </c>
      <c r="N363" s="19"/>
      <c r="O363" s="19">
        <f t="shared" si="65"/>
        <v>1</v>
      </c>
      <c r="P363" s="19"/>
      <c r="Q363" s="34">
        <f t="shared" si="66"/>
        <v>0</v>
      </c>
      <c r="R363" s="34"/>
      <c r="S363" s="34">
        <f t="shared" si="67"/>
        <v>0</v>
      </c>
      <c r="T363" s="34"/>
      <c r="U363" s="34">
        <f t="shared" si="68"/>
        <v>0</v>
      </c>
      <c r="V363" s="34"/>
      <c r="W363" s="34">
        <f t="shared" si="69"/>
        <v>0</v>
      </c>
      <c r="X363" s="34"/>
      <c r="Y363" s="34"/>
      <c r="Z363" s="34"/>
      <c r="AA363" s="22"/>
    </row>
    <row r="364" spans="1:27" ht="12.75">
      <c r="A364" s="31">
        <f t="shared" si="70"/>
        <v>40538</v>
      </c>
      <c r="B364" s="29">
        <v>5</v>
      </c>
      <c r="C364" s="29">
        <v>0.5</v>
      </c>
      <c r="D364" s="26">
        <f t="shared" si="61"/>
        <v>2.75</v>
      </c>
      <c r="E364" s="26">
        <f t="shared" si="62"/>
        <v>4.5</v>
      </c>
      <c r="F364" s="32">
        <v>99</v>
      </c>
      <c r="G364" s="32">
        <v>63</v>
      </c>
      <c r="H364" s="33">
        <f t="shared" si="60"/>
        <v>81</v>
      </c>
      <c r="I364" s="29">
        <v>2.6</v>
      </c>
      <c r="J364" s="15">
        <f t="shared" si="63"/>
        <v>1</v>
      </c>
      <c r="K364" s="19"/>
      <c r="L364" s="19"/>
      <c r="M364" s="19">
        <f t="shared" si="64"/>
        <v>1</v>
      </c>
      <c r="N364" s="19"/>
      <c r="O364" s="19">
        <f t="shared" si="65"/>
        <v>1</v>
      </c>
      <c r="P364" s="19"/>
      <c r="Q364" s="34">
        <f t="shared" si="66"/>
        <v>0</v>
      </c>
      <c r="R364" s="34"/>
      <c r="S364" s="34">
        <f t="shared" si="67"/>
        <v>0</v>
      </c>
      <c r="T364" s="34"/>
      <c r="U364" s="34">
        <f t="shared" si="68"/>
        <v>0</v>
      </c>
      <c r="V364" s="34"/>
      <c r="W364" s="34">
        <f t="shared" si="69"/>
        <v>0</v>
      </c>
      <c r="X364" s="34"/>
      <c r="Y364" s="34"/>
      <c r="Z364" s="34"/>
      <c r="AA364" s="22"/>
    </row>
    <row r="365" spans="1:27" ht="12.75">
      <c r="A365" s="31">
        <f t="shared" si="70"/>
        <v>40539</v>
      </c>
      <c r="B365" s="29">
        <v>1.5</v>
      </c>
      <c r="C365" s="29">
        <v>-1</v>
      </c>
      <c r="D365" s="26">
        <f t="shared" si="61"/>
        <v>0.25</v>
      </c>
      <c r="E365" s="26">
        <f t="shared" si="62"/>
        <v>2.5</v>
      </c>
      <c r="F365" s="32">
        <v>98</v>
      </c>
      <c r="G365" s="32">
        <v>80</v>
      </c>
      <c r="H365" s="33">
        <f t="shared" si="60"/>
        <v>89</v>
      </c>
      <c r="I365" s="29">
        <v>0</v>
      </c>
      <c r="J365" s="15">
        <f t="shared" si="63"/>
        <v>0</v>
      </c>
      <c r="K365" s="19"/>
      <c r="L365" s="19"/>
      <c r="M365" s="19">
        <f t="shared" si="64"/>
        <v>0</v>
      </c>
      <c r="N365" s="19"/>
      <c r="O365" s="19">
        <f t="shared" si="65"/>
        <v>0</v>
      </c>
      <c r="P365" s="19"/>
      <c r="Q365" s="34">
        <f t="shared" si="66"/>
        <v>0</v>
      </c>
      <c r="R365" s="34"/>
      <c r="S365" s="34">
        <f t="shared" si="67"/>
        <v>0</v>
      </c>
      <c r="T365" s="34"/>
      <c r="U365" s="34">
        <f t="shared" si="68"/>
        <v>0</v>
      </c>
      <c r="V365" s="34"/>
      <c r="W365" s="34">
        <f t="shared" si="69"/>
        <v>0</v>
      </c>
      <c r="X365" s="34"/>
      <c r="Y365" s="34"/>
      <c r="Z365" s="34"/>
      <c r="AA365" s="22"/>
    </row>
    <row r="366" spans="1:27" ht="12.75">
      <c r="A366" s="31">
        <f t="shared" si="70"/>
        <v>40540</v>
      </c>
      <c r="B366" s="29">
        <v>4</v>
      </c>
      <c r="C366" s="29">
        <v>0.5</v>
      </c>
      <c r="D366" s="26">
        <f t="shared" si="61"/>
        <v>2.25</v>
      </c>
      <c r="E366" s="26">
        <f t="shared" si="62"/>
        <v>3.5</v>
      </c>
      <c r="F366" s="32">
        <v>90</v>
      </c>
      <c r="G366" s="32">
        <v>60</v>
      </c>
      <c r="H366" s="33">
        <f t="shared" si="60"/>
        <v>75</v>
      </c>
      <c r="I366" s="29">
        <v>0</v>
      </c>
      <c r="J366" s="15">
        <f t="shared" si="63"/>
        <v>0</v>
      </c>
      <c r="K366" s="19"/>
      <c r="L366" s="19"/>
      <c r="M366" s="19">
        <f t="shared" si="64"/>
        <v>0</v>
      </c>
      <c r="N366" s="19"/>
      <c r="O366" s="19">
        <f t="shared" si="65"/>
        <v>0</v>
      </c>
      <c r="P366" s="19"/>
      <c r="Q366" s="34">
        <f t="shared" si="66"/>
        <v>0</v>
      </c>
      <c r="R366" s="34"/>
      <c r="S366" s="34">
        <f t="shared" si="67"/>
        <v>0</v>
      </c>
      <c r="T366" s="34"/>
      <c r="U366" s="34">
        <f t="shared" si="68"/>
        <v>0</v>
      </c>
      <c r="V366" s="34"/>
      <c r="W366" s="34">
        <f t="shared" si="69"/>
        <v>0</v>
      </c>
      <c r="X366" s="34"/>
      <c r="Y366" s="34"/>
      <c r="Z366" s="34"/>
      <c r="AA366" s="22"/>
    </row>
    <row r="367" spans="1:27" ht="12.75">
      <c r="A367" s="31">
        <f t="shared" si="70"/>
        <v>40541</v>
      </c>
      <c r="B367" s="29">
        <v>2</v>
      </c>
      <c r="C367" s="29">
        <v>-1.5</v>
      </c>
      <c r="D367" s="26">
        <f t="shared" si="61"/>
        <v>0.25</v>
      </c>
      <c r="E367" s="26">
        <f t="shared" si="62"/>
        <v>3.5</v>
      </c>
      <c r="F367" s="32">
        <v>89</v>
      </c>
      <c r="G367" s="32">
        <v>62</v>
      </c>
      <c r="H367" s="33">
        <f t="shared" si="60"/>
        <v>75.5</v>
      </c>
      <c r="I367" s="29">
        <v>0</v>
      </c>
      <c r="J367" s="15">
        <f t="shared" si="63"/>
        <v>0</v>
      </c>
      <c r="K367" s="19"/>
      <c r="L367" s="19"/>
      <c r="M367" s="19">
        <f t="shared" si="64"/>
        <v>0</v>
      </c>
      <c r="N367" s="19"/>
      <c r="O367" s="19">
        <f t="shared" si="65"/>
        <v>0</v>
      </c>
      <c r="P367" s="19"/>
      <c r="Q367" s="34">
        <f t="shared" si="66"/>
        <v>0</v>
      </c>
      <c r="R367" s="34"/>
      <c r="S367" s="34">
        <f t="shared" si="67"/>
        <v>0</v>
      </c>
      <c r="T367" s="34"/>
      <c r="U367" s="34">
        <f t="shared" si="68"/>
        <v>0</v>
      </c>
      <c r="V367" s="34"/>
      <c r="W367" s="34">
        <f t="shared" si="69"/>
        <v>0</v>
      </c>
      <c r="X367" s="34"/>
      <c r="Y367" s="34"/>
      <c r="Z367" s="34"/>
      <c r="AA367" s="22"/>
    </row>
    <row r="368" spans="1:27" ht="12.75">
      <c r="A368" s="31">
        <f t="shared" si="70"/>
        <v>40542</v>
      </c>
      <c r="B368" s="29">
        <v>0.5</v>
      </c>
      <c r="C368" s="29">
        <v>-4</v>
      </c>
      <c r="D368" s="26">
        <f t="shared" si="61"/>
        <v>-1.75</v>
      </c>
      <c r="E368" s="26">
        <f t="shared" si="62"/>
        <v>4.5</v>
      </c>
      <c r="F368" s="32">
        <v>88</v>
      </c>
      <c r="G368" s="32">
        <v>55</v>
      </c>
      <c r="H368" s="33">
        <f t="shared" si="60"/>
        <v>71.5</v>
      </c>
      <c r="I368" s="29">
        <v>0</v>
      </c>
      <c r="J368" s="15">
        <f t="shared" si="63"/>
        <v>0</v>
      </c>
      <c r="K368" s="19"/>
      <c r="L368" s="19"/>
      <c r="M368" s="19">
        <f t="shared" si="64"/>
        <v>0</v>
      </c>
      <c r="N368" s="19"/>
      <c r="O368" s="19">
        <f t="shared" si="65"/>
        <v>0</v>
      </c>
      <c r="P368" s="19"/>
      <c r="Q368" s="34">
        <f t="shared" si="66"/>
        <v>0</v>
      </c>
      <c r="R368" s="34"/>
      <c r="S368" s="34">
        <f t="shared" si="67"/>
        <v>0</v>
      </c>
      <c r="T368" s="34"/>
      <c r="U368" s="34">
        <f t="shared" si="68"/>
        <v>0</v>
      </c>
      <c r="V368" s="34"/>
      <c r="W368" s="34">
        <f t="shared" si="69"/>
        <v>0</v>
      </c>
      <c r="X368" s="34"/>
      <c r="Y368" s="34"/>
      <c r="Z368" s="34"/>
      <c r="AA368" s="22"/>
    </row>
    <row r="369" spans="1:27" ht="12.75">
      <c r="A369" s="31">
        <f t="shared" si="70"/>
        <v>40543</v>
      </c>
      <c r="B369" s="29">
        <v>4</v>
      </c>
      <c r="C369" s="29">
        <v>2.5</v>
      </c>
      <c r="D369" s="26">
        <f t="shared" si="61"/>
        <v>3.25</v>
      </c>
      <c r="E369" s="26">
        <f t="shared" si="62"/>
        <v>1.5</v>
      </c>
      <c r="F369" s="32">
        <v>99</v>
      </c>
      <c r="G369" s="32">
        <v>65</v>
      </c>
      <c r="H369" s="33">
        <f t="shared" si="60"/>
        <v>82</v>
      </c>
      <c r="I369" s="29">
        <v>0</v>
      </c>
      <c r="J369" s="15">
        <f t="shared" si="63"/>
        <v>0</v>
      </c>
      <c r="K369" s="19"/>
      <c r="L369" s="19"/>
      <c r="M369" s="19">
        <f t="shared" si="64"/>
        <v>0</v>
      </c>
      <c r="N369" s="19">
        <f>SUM(M340:M369)</f>
        <v>10</v>
      </c>
      <c r="O369" s="19">
        <f t="shared" si="65"/>
        <v>0</v>
      </c>
      <c r="P369" s="19">
        <f>SUM(O340:O369)</f>
        <v>8</v>
      </c>
      <c r="Q369" s="34">
        <f t="shared" si="66"/>
        <v>0</v>
      </c>
      <c r="R369" s="19">
        <f>SUM(Q340:Q369)</f>
        <v>1</v>
      </c>
      <c r="S369" s="34">
        <f t="shared" si="67"/>
        <v>0</v>
      </c>
      <c r="T369" s="19">
        <f>SUM(S340:S369)</f>
        <v>0</v>
      </c>
      <c r="U369" s="34">
        <f t="shared" si="68"/>
        <v>0</v>
      </c>
      <c r="V369" s="19">
        <f>SUM(U340:U369)</f>
        <v>0</v>
      </c>
      <c r="W369" s="34">
        <f t="shared" si="69"/>
        <v>0</v>
      </c>
      <c r="X369" s="19">
        <f>SUM(W340:W369)</f>
        <v>0</v>
      </c>
      <c r="Y369" s="34"/>
      <c r="Z369" s="34"/>
      <c r="AA369" s="22"/>
    </row>
    <row r="370" spans="1:14" ht="12.75">
      <c r="A370" s="21"/>
      <c r="B370" s="18"/>
      <c r="C370" s="18"/>
      <c r="D370" s="18"/>
      <c r="E370" s="18"/>
      <c r="F370" s="18"/>
      <c r="G370" s="18"/>
      <c r="H370" s="18"/>
      <c r="I370" s="20"/>
      <c r="J370" s="19"/>
      <c r="K370" s="19"/>
      <c r="M370" s="34"/>
      <c r="N370" s="34"/>
    </row>
    <row r="371" spans="1:14" ht="12.75">
      <c r="A371" s="21"/>
      <c r="B371" s="18"/>
      <c r="C371" s="18"/>
      <c r="D371" s="18"/>
      <c r="E371" s="18"/>
      <c r="F371" s="18"/>
      <c r="G371" s="18"/>
      <c r="H371" s="18"/>
      <c r="I371" s="20"/>
      <c r="J371" s="19"/>
      <c r="K371" s="19"/>
      <c r="M371" s="34"/>
      <c r="N371" s="34"/>
    </row>
    <row r="372" spans="1:14" ht="12.75">
      <c r="A372" s="21"/>
      <c r="B372" s="18"/>
      <c r="C372" s="18"/>
      <c r="D372" s="18"/>
      <c r="E372" s="18"/>
      <c r="F372" s="18"/>
      <c r="G372" s="18"/>
      <c r="H372" s="18"/>
      <c r="I372" s="20"/>
      <c r="J372" s="19"/>
      <c r="K372" s="19"/>
      <c r="M372" s="34"/>
      <c r="N372" s="34"/>
    </row>
    <row r="373" spans="1:14" ht="12.75">
      <c r="A373" s="21"/>
      <c r="B373" s="18"/>
      <c r="C373" s="18"/>
      <c r="D373" s="18"/>
      <c r="E373" s="18"/>
      <c r="F373" s="18"/>
      <c r="G373" s="18"/>
      <c r="H373" s="18"/>
      <c r="I373" s="20"/>
      <c r="J373" s="19"/>
      <c r="K373" s="19"/>
      <c r="M373" s="34"/>
      <c r="N373" s="34"/>
    </row>
    <row r="374" spans="1:14" ht="12.75">
      <c r="A374" s="21"/>
      <c r="B374" s="18"/>
      <c r="C374" s="18"/>
      <c r="D374" s="18"/>
      <c r="E374" s="18"/>
      <c r="F374" s="18"/>
      <c r="G374" s="18"/>
      <c r="H374" s="18"/>
      <c r="I374" s="20"/>
      <c r="J374" s="19"/>
      <c r="K374" s="19"/>
      <c r="M374" s="34"/>
      <c r="N374" s="34"/>
    </row>
    <row r="375" spans="1:14" ht="12.75">
      <c r="A375" s="21"/>
      <c r="M375" s="34"/>
      <c r="N375" s="34"/>
    </row>
    <row r="376" spans="1:14" ht="12.75">
      <c r="A376" s="21"/>
      <c r="M376" s="34"/>
      <c r="N376" s="34"/>
    </row>
    <row r="377" spans="1:14" ht="12.75">
      <c r="A377" s="21"/>
      <c r="M377" s="34"/>
      <c r="N377" s="34"/>
    </row>
    <row r="378" spans="1:14" ht="12.75">
      <c r="A378" s="21"/>
      <c r="M378" s="34"/>
      <c r="N378" s="34"/>
    </row>
    <row r="379" spans="1:14" ht="12.75">
      <c r="A379" s="21"/>
      <c r="M379" s="34"/>
      <c r="N379" s="34"/>
    </row>
    <row r="380" spans="1:14" ht="12.75">
      <c r="A380" s="21"/>
      <c r="M380" s="34"/>
      <c r="N380" s="34"/>
    </row>
    <row r="381" spans="1:14" ht="12.75">
      <c r="A381" s="21"/>
      <c r="M381" s="34"/>
      <c r="N381" s="34"/>
    </row>
    <row r="382" spans="1:14" ht="12.75">
      <c r="A382" s="21"/>
      <c r="M382" s="34"/>
      <c r="N382" s="34"/>
    </row>
    <row r="383" spans="1:14" ht="12.75">
      <c r="A383" s="21"/>
      <c r="M383" s="34"/>
      <c r="N383" s="34"/>
    </row>
    <row r="384" spans="1:14" ht="12.75">
      <c r="A384" s="21"/>
      <c r="M384" s="34"/>
      <c r="N384" s="34"/>
    </row>
    <row r="385" spans="1:14" ht="12.75">
      <c r="A385" s="21"/>
      <c r="M385" s="34"/>
      <c r="N385" s="34"/>
    </row>
    <row r="386" spans="1:14" ht="12.75">
      <c r="A386" s="3"/>
      <c r="M386" s="34"/>
      <c r="N386" s="34"/>
    </row>
    <row r="387" spans="1:14" ht="12.75">
      <c r="A387" s="3"/>
      <c r="M387" s="34"/>
      <c r="N387" s="34"/>
    </row>
    <row r="388" spans="1:14" ht="12.75">
      <c r="A388" s="3"/>
      <c r="M388" s="34"/>
      <c r="N388" s="34"/>
    </row>
    <row r="389" spans="1:14" ht="12.75">
      <c r="A389" s="3"/>
      <c r="M389" s="34"/>
      <c r="N389" s="34"/>
    </row>
    <row r="390" spans="1:14" ht="12.75">
      <c r="A390" s="3"/>
      <c r="M390" s="34"/>
      <c r="N390" s="34"/>
    </row>
    <row r="391" spans="1:14" ht="12.75">
      <c r="A391" s="3"/>
      <c r="M391" s="34"/>
      <c r="N391" s="34"/>
    </row>
    <row r="392" spans="1:14" ht="12.75">
      <c r="A392" s="3"/>
      <c r="M392" s="34"/>
      <c r="N392" s="34"/>
    </row>
    <row r="393" spans="1:14" ht="12.75">
      <c r="A393" s="3"/>
      <c r="M393" s="34"/>
      <c r="N393" s="34"/>
    </row>
    <row r="394" spans="1:14" ht="12.75">
      <c r="A394" s="3"/>
      <c r="M394" s="34"/>
      <c r="N394" s="34"/>
    </row>
    <row r="395" spans="1:14" ht="12.75">
      <c r="A395" s="3"/>
      <c r="M395" s="34"/>
      <c r="N395" s="34"/>
    </row>
    <row r="396" spans="1:14" ht="12.75">
      <c r="A396" s="3"/>
      <c r="M396" s="34"/>
      <c r="N396" s="34"/>
    </row>
    <row r="397" spans="1:14" ht="12.75">
      <c r="A397" s="3"/>
      <c r="M397" s="34"/>
      <c r="N397" s="34"/>
    </row>
    <row r="398" spans="1:14" ht="12.75">
      <c r="A398" s="3"/>
      <c r="M398" s="34"/>
      <c r="N398" s="34"/>
    </row>
    <row r="399" spans="1:14" ht="12.75">
      <c r="A399" s="3"/>
      <c r="M399" s="34"/>
      <c r="N399" s="34"/>
    </row>
    <row r="400" spans="1:14" ht="12.75">
      <c r="A400" s="3"/>
      <c r="M400" s="34"/>
      <c r="N400" s="34"/>
    </row>
    <row r="401" spans="1:14" ht="12.75">
      <c r="A401" s="3"/>
      <c r="M401" s="34"/>
      <c r="N401" s="34"/>
    </row>
    <row r="402" spans="1:14" ht="12.75">
      <c r="A402" s="3"/>
      <c r="M402" s="34"/>
      <c r="N402" s="34"/>
    </row>
    <row r="403" spans="1:14" ht="12.75">
      <c r="A403" s="3"/>
      <c r="M403" s="34"/>
      <c r="N403" s="34"/>
    </row>
    <row r="404" spans="1:14" ht="12.75">
      <c r="A404" s="3"/>
      <c r="M404" s="34"/>
      <c r="N404" s="34"/>
    </row>
    <row r="405" spans="1:14" ht="12.75">
      <c r="A405" s="3"/>
      <c r="M405" s="34"/>
      <c r="N405" s="34"/>
    </row>
    <row r="406" spans="1:14" ht="12.75">
      <c r="A406" s="3"/>
      <c r="M406" s="34"/>
      <c r="N406" s="34"/>
    </row>
    <row r="407" spans="1:14" ht="12.75">
      <c r="A407" s="3"/>
      <c r="M407" s="34"/>
      <c r="N407" s="34"/>
    </row>
    <row r="408" spans="1:14" ht="12.75">
      <c r="A408" s="3"/>
      <c r="M408" s="34"/>
      <c r="N408" s="34"/>
    </row>
    <row r="409" spans="1:14" ht="12.75">
      <c r="A409" s="3"/>
      <c r="M409" s="34"/>
      <c r="N409" s="34"/>
    </row>
    <row r="410" spans="1:14" ht="12.75">
      <c r="A410" s="3"/>
      <c r="M410" s="34"/>
      <c r="N410" s="34"/>
    </row>
    <row r="411" spans="1:14" ht="12.75">
      <c r="A411" s="3"/>
      <c r="M411" s="34"/>
      <c r="N411" s="34"/>
    </row>
    <row r="412" spans="1:14" ht="12.75">
      <c r="A412" s="3"/>
      <c r="M412" s="34"/>
      <c r="N412" s="34"/>
    </row>
    <row r="413" spans="1:14" ht="12.75">
      <c r="A413" s="3"/>
      <c r="M413" s="34"/>
      <c r="N413" s="34"/>
    </row>
    <row r="414" spans="1:14" ht="12.75">
      <c r="A414" s="3"/>
      <c r="M414" s="34"/>
      <c r="N414" s="34"/>
    </row>
    <row r="415" spans="1:14" ht="12.75">
      <c r="A415" s="3"/>
      <c r="M415" s="34"/>
      <c r="N415" s="34"/>
    </row>
    <row r="416" spans="1:14" ht="12.75">
      <c r="A416" s="3"/>
      <c r="M416" s="34"/>
      <c r="N416" s="34"/>
    </row>
    <row r="417" spans="1:14" ht="12.75">
      <c r="A417" s="3"/>
      <c r="M417" s="34"/>
      <c r="N417" s="34"/>
    </row>
    <row r="418" spans="1:14" ht="12.75">
      <c r="A418" s="3"/>
      <c r="M418" s="34"/>
      <c r="N418" s="34"/>
    </row>
    <row r="419" spans="1:14" ht="12.75">
      <c r="A419" s="3"/>
      <c r="M419" s="34"/>
      <c r="N419" s="34"/>
    </row>
    <row r="420" spans="1:14" ht="12.75">
      <c r="A420" s="3"/>
      <c r="M420" s="34"/>
      <c r="N420" s="34"/>
    </row>
    <row r="421" spans="1:14" ht="12.75">
      <c r="A421" s="3"/>
      <c r="M421" s="34"/>
      <c r="N421" s="34"/>
    </row>
    <row r="422" spans="1:14" ht="12.75">
      <c r="A422" s="3"/>
      <c r="M422" s="34"/>
      <c r="N422" s="34"/>
    </row>
    <row r="423" spans="1:14" ht="12.75">
      <c r="A423" s="3"/>
      <c r="M423" s="34"/>
      <c r="N423" s="34"/>
    </row>
    <row r="424" spans="1:14" ht="12.75">
      <c r="A424" s="3"/>
      <c r="M424" s="34"/>
      <c r="N424" s="34"/>
    </row>
    <row r="425" spans="1:14" ht="12.75">
      <c r="A425" s="3"/>
      <c r="M425" s="34"/>
      <c r="N425" s="34"/>
    </row>
    <row r="426" spans="1:14" ht="12.75">
      <c r="A426" s="3"/>
      <c r="M426" s="34"/>
      <c r="N426" s="34"/>
    </row>
    <row r="427" spans="1:14" ht="12.75">
      <c r="A427" s="3"/>
      <c r="M427" s="34"/>
      <c r="N427" s="34"/>
    </row>
    <row r="428" spans="1:14" ht="12.75">
      <c r="A428" s="3"/>
      <c r="M428" s="34"/>
      <c r="N428" s="34"/>
    </row>
    <row r="429" spans="1:14" ht="12.75">
      <c r="A429" s="3"/>
      <c r="M429" s="34"/>
      <c r="N429" s="34"/>
    </row>
    <row r="430" spans="1:14" ht="12.75">
      <c r="A430" s="3"/>
      <c r="M430" s="34"/>
      <c r="N430" s="34"/>
    </row>
    <row r="431" spans="1:14" ht="12.75">
      <c r="A431" s="3"/>
      <c r="M431" s="34"/>
      <c r="N431" s="34"/>
    </row>
    <row r="432" spans="1:14" ht="12.75">
      <c r="A432" s="3"/>
      <c r="M432" s="34"/>
      <c r="N432" s="34"/>
    </row>
    <row r="433" spans="1:14" ht="12.75">
      <c r="A433" s="3"/>
      <c r="M433" s="34"/>
      <c r="N433" s="34"/>
    </row>
    <row r="434" spans="1:14" ht="12.75">
      <c r="A434" s="3"/>
      <c r="M434" s="34"/>
      <c r="N434" s="34"/>
    </row>
    <row r="435" spans="1:14" ht="12.75">
      <c r="A435" s="3"/>
      <c r="M435" s="34"/>
      <c r="N435" s="34"/>
    </row>
    <row r="436" spans="1:14" ht="12.75">
      <c r="A436" s="3"/>
      <c r="M436" s="34"/>
      <c r="N436" s="34"/>
    </row>
    <row r="437" spans="1:14" ht="12.75">
      <c r="A437" s="3"/>
      <c r="M437" s="34"/>
      <c r="N437" s="34"/>
    </row>
    <row r="438" spans="1:14" ht="12.75">
      <c r="A438" s="3"/>
      <c r="M438" s="34"/>
      <c r="N438" s="34"/>
    </row>
    <row r="439" spans="1:14" ht="12.75">
      <c r="A439" s="3"/>
      <c r="M439" s="34"/>
      <c r="N439" s="34"/>
    </row>
    <row r="440" spans="1:14" ht="12.75">
      <c r="A440" s="3"/>
      <c r="M440" s="34"/>
      <c r="N440" s="34"/>
    </row>
    <row r="441" spans="1:14" ht="12.75">
      <c r="A441" s="3"/>
      <c r="M441" s="34"/>
      <c r="N441" s="34"/>
    </row>
    <row r="442" spans="1:14" ht="12.75">
      <c r="A442" s="3"/>
      <c r="M442" s="34"/>
      <c r="N442" s="34"/>
    </row>
    <row r="443" spans="1:14" ht="12.75">
      <c r="A443" s="3"/>
      <c r="M443" s="34"/>
      <c r="N443" s="34"/>
    </row>
    <row r="444" spans="1:14" ht="12.75">
      <c r="A444" s="3"/>
      <c r="M444" s="34"/>
      <c r="N444" s="34"/>
    </row>
    <row r="445" spans="1:14" ht="12.75">
      <c r="A445" s="3"/>
      <c r="M445" s="34"/>
      <c r="N445" s="34"/>
    </row>
    <row r="446" spans="1:14" ht="12.75">
      <c r="A446" s="3"/>
      <c r="M446" s="34"/>
      <c r="N446" s="34"/>
    </row>
    <row r="447" spans="1:14" ht="12.75">
      <c r="A447" s="3"/>
      <c r="M447" s="34"/>
      <c r="N447" s="34"/>
    </row>
    <row r="448" spans="1:14" ht="12.75">
      <c r="A448" s="3"/>
      <c r="M448" s="34"/>
      <c r="N448" s="34"/>
    </row>
    <row r="449" spans="1:14" ht="12.75">
      <c r="A449" s="3"/>
      <c r="M449" s="34"/>
      <c r="N449" s="34"/>
    </row>
    <row r="450" spans="1:14" ht="12.75">
      <c r="A450" s="3"/>
      <c r="M450" s="34"/>
      <c r="N450" s="34"/>
    </row>
    <row r="451" spans="1:14" ht="12.75">
      <c r="A451" s="3"/>
      <c r="M451" s="34"/>
      <c r="N451" s="34"/>
    </row>
    <row r="452" spans="1:14" ht="12.75">
      <c r="A452" s="3"/>
      <c r="M452" s="34"/>
      <c r="N452" s="34"/>
    </row>
    <row r="453" spans="1:14" ht="12.75">
      <c r="A453" s="3"/>
      <c r="M453" s="34"/>
      <c r="N453" s="34"/>
    </row>
    <row r="454" spans="1:14" ht="12.75">
      <c r="A454" s="3"/>
      <c r="M454" s="34"/>
      <c r="N454" s="34"/>
    </row>
    <row r="455" spans="1:14" ht="12.75">
      <c r="A455" s="3"/>
      <c r="M455" s="34"/>
      <c r="N455" s="34"/>
    </row>
    <row r="456" spans="1:14" ht="12.75">
      <c r="A456" s="3"/>
      <c r="M456" s="34"/>
      <c r="N456" s="34"/>
    </row>
    <row r="457" spans="1:14" ht="12.75">
      <c r="A457" s="3"/>
      <c r="M457" s="34"/>
      <c r="N457" s="34"/>
    </row>
    <row r="458" spans="1:14" ht="12.75">
      <c r="A458" s="3"/>
      <c r="M458" s="34"/>
      <c r="N458" s="34"/>
    </row>
    <row r="459" spans="1:14" ht="12.75">
      <c r="A459" s="3"/>
      <c r="M459" s="34"/>
      <c r="N459" s="34"/>
    </row>
    <row r="460" spans="1:14" ht="12.75">
      <c r="A460" s="3"/>
      <c r="M460" s="34"/>
      <c r="N460" s="34"/>
    </row>
    <row r="461" spans="1:14" ht="12.75">
      <c r="A461" s="3"/>
      <c r="M461" s="34"/>
      <c r="N461" s="34"/>
    </row>
    <row r="462" spans="1:14" ht="12.75">
      <c r="A462" s="3"/>
      <c r="M462" s="34"/>
      <c r="N462" s="34"/>
    </row>
    <row r="463" spans="1:14" ht="12.75">
      <c r="A463" s="3"/>
      <c r="M463" s="34"/>
      <c r="N463" s="34"/>
    </row>
    <row r="464" spans="1:14" ht="12.75">
      <c r="A464" s="3"/>
      <c r="M464" s="34"/>
      <c r="N464" s="34"/>
    </row>
    <row r="465" spans="1:14" ht="12.75">
      <c r="A465" s="3"/>
      <c r="M465" s="34"/>
      <c r="N465" s="34"/>
    </row>
    <row r="466" spans="1:14" ht="12.75">
      <c r="A466" s="3"/>
      <c r="M466" s="34"/>
      <c r="N466" s="34"/>
    </row>
    <row r="467" spans="1:14" ht="12.75">
      <c r="A467" s="3"/>
      <c r="M467" s="34"/>
      <c r="N467" s="34"/>
    </row>
    <row r="468" spans="1:14" ht="12.75">
      <c r="A468" s="3"/>
      <c r="M468" s="34"/>
      <c r="N468" s="34"/>
    </row>
    <row r="469" spans="1:14" ht="12.75">
      <c r="A469" s="3"/>
      <c r="M469" s="34"/>
      <c r="N469" s="34"/>
    </row>
    <row r="470" spans="1:14" ht="12.75">
      <c r="A470" s="3"/>
      <c r="M470" s="34"/>
      <c r="N470" s="34"/>
    </row>
    <row r="471" spans="1:14" ht="12.75">
      <c r="A471" s="3"/>
      <c r="M471" s="34"/>
      <c r="N471" s="34"/>
    </row>
    <row r="472" spans="1:14" ht="12.75">
      <c r="A472" s="3"/>
      <c r="M472" s="34"/>
      <c r="N472" s="34"/>
    </row>
    <row r="473" spans="1:14" ht="12.75">
      <c r="A473" s="3"/>
      <c r="M473" s="34"/>
      <c r="N473" s="34"/>
    </row>
    <row r="474" spans="1:14" ht="12.75">
      <c r="A474" s="3"/>
      <c r="M474" s="34"/>
      <c r="N474" s="34"/>
    </row>
    <row r="475" spans="1:14" ht="12.75">
      <c r="A475" s="3"/>
      <c r="M475" s="34"/>
      <c r="N475" s="34"/>
    </row>
    <row r="476" spans="1:14" ht="12.75">
      <c r="A476" s="3"/>
      <c r="M476" s="34"/>
      <c r="N476" s="34"/>
    </row>
    <row r="477" spans="1:14" ht="12.75">
      <c r="A477" s="3"/>
      <c r="M477" s="34"/>
      <c r="N477" s="34"/>
    </row>
    <row r="478" spans="1:14" ht="12.75">
      <c r="A478" s="3"/>
      <c r="M478" s="34"/>
      <c r="N478" s="34"/>
    </row>
    <row r="479" spans="1:14" ht="12.75">
      <c r="A479" s="3"/>
      <c r="M479" s="34"/>
      <c r="N479" s="34"/>
    </row>
    <row r="480" spans="1:14" ht="12.75">
      <c r="A480" s="3"/>
      <c r="M480" s="34"/>
      <c r="N480" s="34"/>
    </row>
    <row r="481" spans="1:14" ht="12.75">
      <c r="A481" s="3"/>
      <c r="M481" s="34"/>
      <c r="N481" s="34"/>
    </row>
    <row r="482" spans="1:14" ht="12.75">
      <c r="A482" s="3"/>
      <c r="M482" s="34"/>
      <c r="N482" s="34"/>
    </row>
    <row r="483" spans="1:14" ht="12.75">
      <c r="A483" s="3"/>
      <c r="M483" s="34"/>
      <c r="N483" s="34"/>
    </row>
    <row r="484" spans="1:14" ht="12.75">
      <c r="A484" s="3"/>
      <c r="M484" s="34"/>
      <c r="N484" s="34"/>
    </row>
    <row r="485" spans="1:14" ht="12.75">
      <c r="A485" s="3"/>
      <c r="M485" s="34"/>
      <c r="N485" s="34"/>
    </row>
    <row r="486" spans="1:14" ht="12.75">
      <c r="A486" s="3"/>
      <c r="M486" s="34"/>
      <c r="N486" s="34"/>
    </row>
    <row r="487" spans="1:14" ht="12.75">
      <c r="A487" s="3"/>
      <c r="M487" s="34"/>
      <c r="N487" s="34"/>
    </row>
    <row r="488" spans="1:14" ht="12.75">
      <c r="A488" s="3"/>
      <c r="M488" s="34"/>
      <c r="N488" s="34"/>
    </row>
    <row r="489" spans="1:14" ht="12.75">
      <c r="A489" s="3"/>
      <c r="M489" s="34"/>
      <c r="N489" s="34"/>
    </row>
    <row r="490" spans="1:14" ht="12.75">
      <c r="A490" s="3"/>
      <c r="M490" s="34"/>
      <c r="N490" s="34"/>
    </row>
    <row r="491" spans="1:14" ht="12.75">
      <c r="A491" s="3"/>
      <c r="M491" s="34"/>
      <c r="N491" s="34"/>
    </row>
    <row r="492" spans="1:14" ht="12.75">
      <c r="A492" s="3"/>
      <c r="M492" s="34"/>
      <c r="N492" s="34"/>
    </row>
    <row r="493" spans="1:14" ht="12.75">
      <c r="A493" s="3"/>
      <c r="M493" s="34"/>
      <c r="N493" s="34"/>
    </row>
    <row r="494" spans="1:14" ht="12.75">
      <c r="A494" s="3"/>
      <c r="M494" s="34"/>
      <c r="N494" s="34"/>
    </row>
    <row r="495" spans="1:14" ht="12.75">
      <c r="A495" s="3"/>
      <c r="M495" s="34"/>
      <c r="N495" s="34"/>
    </row>
    <row r="496" spans="1:14" ht="12.75">
      <c r="A496" s="3"/>
      <c r="M496" s="34"/>
      <c r="N496" s="34"/>
    </row>
    <row r="497" spans="1:14" ht="12.75">
      <c r="A497" s="3"/>
      <c r="M497" s="34"/>
      <c r="N497" s="34"/>
    </row>
    <row r="498" spans="1:14" ht="12.75">
      <c r="A498" s="3"/>
      <c r="M498" s="34"/>
      <c r="N498" s="34"/>
    </row>
    <row r="499" spans="1:14" ht="12.75">
      <c r="A499" s="3"/>
      <c r="M499" s="34"/>
      <c r="N499" s="34"/>
    </row>
    <row r="500" spans="1:14" ht="12.75">
      <c r="A500" s="3"/>
      <c r="M500" s="34"/>
      <c r="N500" s="34"/>
    </row>
    <row r="501" spans="1:14" ht="12.75">
      <c r="A501" s="3"/>
      <c r="M501" s="34"/>
      <c r="N501" s="34"/>
    </row>
    <row r="502" spans="1:14" ht="12.75">
      <c r="A502" s="3"/>
      <c r="M502" s="34"/>
      <c r="N502" s="34"/>
    </row>
    <row r="503" spans="1:14" ht="12.75">
      <c r="A503" s="3"/>
      <c r="M503" s="34"/>
      <c r="N503" s="34"/>
    </row>
    <row r="504" spans="1:14" ht="12.75">
      <c r="A504" s="3"/>
      <c r="M504" s="34"/>
      <c r="N504" s="34"/>
    </row>
    <row r="505" spans="1:14" ht="12.75">
      <c r="A505" s="3"/>
      <c r="M505" s="34"/>
      <c r="N505" s="34"/>
    </row>
    <row r="506" spans="1:14" ht="12.75">
      <c r="A506" s="3"/>
      <c r="M506" s="34"/>
      <c r="N506" s="34"/>
    </row>
    <row r="507" spans="1:14" ht="12.75">
      <c r="A507" s="3"/>
      <c r="M507" s="34"/>
      <c r="N507" s="34"/>
    </row>
    <row r="508" spans="1:14" ht="12.75">
      <c r="A508" s="3"/>
      <c r="M508" s="34"/>
      <c r="N508" s="34"/>
    </row>
    <row r="509" spans="1:14" ht="12.75">
      <c r="A509" s="3"/>
      <c r="M509" s="34"/>
      <c r="N509" s="34"/>
    </row>
    <row r="510" spans="1:14" ht="12.75">
      <c r="A510" s="3"/>
      <c r="M510" s="34"/>
      <c r="N510" s="34"/>
    </row>
    <row r="511" spans="1:14" ht="12.75">
      <c r="A511" s="3"/>
      <c r="M511" s="34"/>
      <c r="N511" s="34"/>
    </row>
    <row r="512" spans="1:14" ht="12.75">
      <c r="A512" s="3"/>
      <c r="M512" s="34"/>
      <c r="N512" s="34"/>
    </row>
    <row r="513" spans="1:14" ht="12.75">
      <c r="A513" s="3"/>
      <c r="M513" s="34"/>
      <c r="N513" s="34"/>
    </row>
    <row r="514" spans="1:14" ht="12.75">
      <c r="A514" s="3"/>
      <c r="M514" s="34"/>
      <c r="N514" s="34"/>
    </row>
    <row r="515" spans="1:14" ht="12.75">
      <c r="A515" s="3"/>
      <c r="M515" s="34"/>
      <c r="N515" s="34"/>
    </row>
    <row r="516" spans="1:14" ht="12.75">
      <c r="A516" s="3"/>
      <c r="M516" s="34"/>
      <c r="N516" s="34"/>
    </row>
    <row r="517" spans="1:14" ht="12.75">
      <c r="A517" s="3"/>
      <c r="M517" s="34"/>
      <c r="N517" s="34"/>
    </row>
    <row r="518" spans="1:14" ht="12.75">
      <c r="A518" s="3"/>
      <c r="M518" s="34"/>
      <c r="N518" s="34"/>
    </row>
    <row r="519" spans="1:14" ht="12.75">
      <c r="A519" s="3"/>
      <c r="M519" s="34"/>
      <c r="N519" s="34"/>
    </row>
    <row r="520" spans="1:14" ht="12.75">
      <c r="A520" s="3"/>
      <c r="M520" s="34"/>
      <c r="N520" s="34"/>
    </row>
    <row r="521" spans="1:14" ht="12.75">
      <c r="A521" s="3"/>
      <c r="M521" s="34"/>
      <c r="N521" s="34"/>
    </row>
    <row r="522" spans="1:14" ht="12.75">
      <c r="A522" s="3"/>
      <c r="M522" s="34"/>
      <c r="N522" s="34"/>
    </row>
    <row r="523" spans="1:14" ht="12.75">
      <c r="A523" s="3"/>
      <c r="M523" s="34"/>
      <c r="N523" s="34"/>
    </row>
    <row r="524" spans="1:14" ht="12.75">
      <c r="A524" s="3"/>
      <c r="M524" s="34"/>
      <c r="N524" s="34"/>
    </row>
    <row r="525" spans="1:14" ht="12.75">
      <c r="A525" s="3"/>
      <c r="M525" s="34"/>
      <c r="N525" s="34"/>
    </row>
    <row r="526" spans="1:14" ht="12.75">
      <c r="A526" s="3"/>
      <c r="M526" s="34"/>
      <c r="N526" s="34"/>
    </row>
    <row r="527" spans="1:14" ht="12.75">
      <c r="A527" s="3"/>
      <c r="M527" s="34"/>
      <c r="N527" s="34"/>
    </row>
    <row r="528" spans="1:14" ht="12.75">
      <c r="A528" s="3"/>
      <c r="M528" s="34"/>
      <c r="N528" s="34"/>
    </row>
    <row r="529" spans="1:14" ht="12.75">
      <c r="A529" s="3"/>
      <c r="M529" s="34"/>
      <c r="N529" s="34"/>
    </row>
    <row r="530" spans="1:14" ht="12.75">
      <c r="A530" s="3"/>
      <c r="M530" s="34"/>
      <c r="N530" s="34"/>
    </row>
    <row r="531" spans="1:14" ht="12.75">
      <c r="A531" s="3"/>
      <c r="M531" s="34"/>
      <c r="N531" s="34"/>
    </row>
    <row r="532" spans="1:14" ht="12.75">
      <c r="A532" s="3"/>
      <c r="M532" s="34"/>
      <c r="N532" s="34"/>
    </row>
    <row r="533" spans="1:14" ht="12.75">
      <c r="A533" s="3"/>
      <c r="M533" s="34"/>
      <c r="N533" s="34"/>
    </row>
    <row r="534" spans="1:14" ht="12.75">
      <c r="A534" s="3"/>
      <c r="M534" s="34"/>
      <c r="N534" s="34"/>
    </row>
    <row r="535" spans="1:14" ht="12.75">
      <c r="A535" s="3"/>
      <c r="M535" s="34"/>
      <c r="N535" s="34"/>
    </row>
    <row r="536" spans="1:14" ht="12.75">
      <c r="A536" s="3"/>
      <c r="M536" s="34"/>
      <c r="N536" s="34"/>
    </row>
    <row r="537" spans="1:14" ht="12.75">
      <c r="A537" s="3"/>
      <c r="M537" s="34"/>
      <c r="N537" s="34"/>
    </row>
    <row r="538" spans="1:14" ht="12.75">
      <c r="A538" s="3"/>
      <c r="M538" s="34"/>
      <c r="N538" s="34"/>
    </row>
    <row r="539" spans="1:14" ht="12.75">
      <c r="A539" s="3"/>
      <c r="M539" s="34"/>
      <c r="N539" s="34"/>
    </row>
    <row r="540" spans="1:14" ht="12.75">
      <c r="A540" s="3"/>
      <c r="M540" s="34"/>
      <c r="N540" s="34"/>
    </row>
    <row r="541" spans="1:14" ht="12.75">
      <c r="A541" s="3"/>
      <c r="M541" s="34"/>
      <c r="N541" s="34"/>
    </row>
    <row r="542" spans="1:14" ht="12.75">
      <c r="A542" s="3"/>
      <c r="M542" s="34"/>
      <c r="N542" s="34"/>
    </row>
    <row r="543" spans="1:14" ht="12.75">
      <c r="A543" s="3"/>
      <c r="M543" s="34"/>
      <c r="N543" s="34"/>
    </row>
    <row r="544" spans="1:14" ht="12.75">
      <c r="A544" s="3"/>
      <c r="M544" s="34"/>
      <c r="N544" s="34"/>
    </row>
    <row r="545" spans="1:14" ht="12.75">
      <c r="A545" s="3"/>
      <c r="M545" s="34"/>
      <c r="N545" s="34"/>
    </row>
    <row r="546" spans="1:14" ht="12.75">
      <c r="A546" s="3"/>
      <c r="M546" s="34"/>
      <c r="N546" s="34"/>
    </row>
    <row r="547" spans="1:14" ht="12.75">
      <c r="A547" s="3"/>
      <c r="M547" s="34"/>
      <c r="N547" s="34"/>
    </row>
    <row r="548" spans="1:14" ht="12.75">
      <c r="A548" s="3"/>
      <c r="M548" s="34"/>
      <c r="N548" s="34"/>
    </row>
    <row r="549" spans="1:14" ht="12.75">
      <c r="A549" s="3"/>
      <c r="M549" s="34"/>
      <c r="N549" s="34"/>
    </row>
    <row r="550" spans="1:14" ht="12.75">
      <c r="A550" s="3"/>
      <c r="M550" s="34"/>
      <c r="N550" s="34"/>
    </row>
    <row r="551" spans="1:14" ht="12.75">
      <c r="A551" s="3"/>
      <c r="M551" s="34"/>
      <c r="N551" s="34"/>
    </row>
    <row r="552" spans="1:14" ht="12.75">
      <c r="A552" s="3"/>
      <c r="M552" s="34"/>
      <c r="N552" s="34"/>
    </row>
    <row r="553" spans="1:14" ht="12.75">
      <c r="A553" s="3"/>
      <c r="M553" s="34"/>
      <c r="N553" s="34"/>
    </row>
    <row r="554" spans="1:14" ht="12.75">
      <c r="A554" s="3"/>
      <c r="M554" s="34"/>
      <c r="N554" s="34"/>
    </row>
    <row r="555" spans="1:14" ht="12.75">
      <c r="A555" s="3"/>
      <c r="M555" s="34"/>
      <c r="N555" s="34"/>
    </row>
    <row r="556" spans="1:14" ht="12.75">
      <c r="A556" s="3"/>
      <c r="M556" s="34"/>
      <c r="N556" s="34"/>
    </row>
    <row r="557" spans="1:14" ht="12.75">
      <c r="A557" s="3"/>
      <c r="M557" s="34"/>
      <c r="N557" s="34"/>
    </row>
    <row r="558" spans="1:14" ht="12.75">
      <c r="A558" s="3"/>
      <c r="M558" s="34"/>
      <c r="N558" s="34"/>
    </row>
    <row r="559" spans="1:14" ht="12.75">
      <c r="A559" s="3"/>
      <c r="M559" s="34"/>
      <c r="N559" s="34"/>
    </row>
    <row r="560" spans="1:14" ht="12.75">
      <c r="A560" s="3"/>
      <c r="M560" s="34"/>
      <c r="N560" s="34"/>
    </row>
    <row r="561" spans="1:14" ht="12.75">
      <c r="A561" s="3"/>
      <c r="M561" s="34"/>
      <c r="N561" s="34"/>
    </row>
    <row r="562" spans="1:14" ht="12.75">
      <c r="A562" s="3"/>
      <c r="M562" s="34"/>
      <c r="N562" s="34"/>
    </row>
    <row r="563" spans="1:14" ht="12.75">
      <c r="A563" s="3"/>
      <c r="M563" s="34"/>
      <c r="N563" s="34"/>
    </row>
    <row r="564" spans="1:14" ht="12.75">
      <c r="A564" s="3"/>
      <c r="M564" s="34"/>
      <c r="N564" s="34"/>
    </row>
    <row r="565" spans="1:14" ht="12.75">
      <c r="A565" s="3"/>
      <c r="M565" s="34"/>
      <c r="N565" s="34"/>
    </row>
    <row r="566" spans="1:14" ht="12.75">
      <c r="A566" s="3"/>
      <c r="M566" s="34"/>
      <c r="N566" s="34"/>
    </row>
    <row r="567" spans="1:14" ht="12.75">
      <c r="A567" s="3"/>
      <c r="M567" s="34"/>
      <c r="N567" s="34"/>
    </row>
    <row r="568" spans="1:14" ht="12.75">
      <c r="A568" s="3"/>
      <c r="M568" s="34"/>
      <c r="N568" s="34"/>
    </row>
    <row r="569" spans="1:14" ht="12.75">
      <c r="A569" s="3"/>
      <c r="M569" s="34"/>
      <c r="N569" s="34"/>
    </row>
    <row r="570" spans="1:14" ht="12.75">
      <c r="A570" s="3"/>
      <c r="M570" s="34"/>
      <c r="N570" s="34"/>
    </row>
    <row r="571" spans="1:14" ht="12.75">
      <c r="A571" s="3"/>
      <c r="M571" s="34"/>
      <c r="N571" s="34"/>
    </row>
    <row r="572" spans="1:14" ht="12.75">
      <c r="A572" s="3"/>
      <c r="M572" s="34"/>
      <c r="N572" s="34"/>
    </row>
    <row r="573" spans="1:14" ht="12.75">
      <c r="A573" s="3"/>
      <c r="M573" s="34"/>
      <c r="N573" s="34"/>
    </row>
    <row r="574" spans="1:14" ht="12.75">
      <c r="A574" s="3"/>
      <c r="M574" s="34"/>
      <c r="N574" s="34"/>
    </row>
    <row r="575" spans="1:14" ht="12.75">
      <c r="A575" s="3"/>
      <c r="M575" s="34"/>
      <c r="N575" s="34"/>
    </row>
    <row r="576" spans="1:14" ht="12.75">
      <c r="A576" s="3"/>
      <c r="M576" s="34"/>
      <c r="N576" s="34"/>
    </row>
    <row r="577" spans="1:14" ht="12.75">
      <c r="A577" s="3"/>
      <c r="M577" s="34"/>
      <c r="N577" s="34"/>
    </row>
    <row r="578" spans="1:14" ht="12.75">
      <c r="A578" s="3"/>
      <c r="M578" s="34"/>
      <c r="N578" s="34"/>
    </row>
    <row r="579" spans="1:14" ht="12.75">
      <c r="A579" s="3"/>
      <c r="M579" s="34"/>
      <c r="N579" s="34"/>
    </row>
    <row r="580" spans="1:14" ht="12.75">
      <c r="A580" s="3"/>
      <c r="M580" s="34"/>
      <c r="N580" s="34"/>
    </row>
    <row r="581" spans="1:14" ht="12.75">
      <c r="A581" s="3"/>
      <c r="M581" s="34"/>
      <c r="N581" s="34"/>
    </row>
    <row r="582" spans="1:14" ht="12.75">
      <c r="A582" s="3"/>
      <c r="M582" s="34"/>
      <c r="N582" s="34"/>
    </row>
    <row r="583" spans="1:14" ht="12.75">
      <c r="A583" s="3"/>
      <c r="M583" s="34"/>
      <c r="N583" s="34"/>
    </row>
    <row r="584" spans="1:14" ht="12.75">
      <c r="A584" s="3"/>
      <c r="M584" s="34"/>
      <c r="N584" s="34"/>
    </row>
    <row r="585" spans="1:14" ht="12.75">
      <c r="A585" s="3"/>
      <c r="M585" s="34"/>
      <c r="N585" s="34"/>
    </row>
    <row r="586" spans="1:14" ht="12.75">
      <c r="A586" s="3"/>
      <c r="M586" s="34"/>
      <c r="N586" s="34"/>
    </row>
    <row r="587" spans="1:14" ht="12.75">
      <c r="A587" s="3"/>
      <c r="M587" s="34"/>
      <c r="N587" s="34"/>
    </row>
    <row r="588" spans="1:14" ht="12.75">
      <c r="A588" s="3"/>
      <c r="M588" s="34"/>
      <c r="N588" s="34"/>
    </row>
    <row r="589" spans="1:14" ht="12.75">
      <c r="A589" s="3"/>
      <c r="M589" s="34"/>
      <c r="N589" s="34"/>
    </row>
    <row r="590" spans="1:14" ht="12.75">
      <c r="A590" s="3"/>
      <c r="M590" s="34"/>
      <c r="N590" s="34"/>
    </row>
    <row r="591" spans="1:14" ht="12.75">
      <c r="A591" s="3"/>
      <c r="M591" s="34"/>
      <c r="N591" s="34"/>
    </row>
    <row r="592" spans="1:14" ht="12.75">
      <c r="A592" s="3"/>
      <c r="M592" s="34"/>
      <c r="N592" s="34"/>
    </row>
    <row r="593" spans="1:14" ht="12.75">
      <c r="A593" s="3"/>
      <c r="M593" s="34"/>
      <c r="N593" s="34"/>
    </row>
    <row r="594" spans="1:14" ht="12.75">
      <c r="A594" s="3"/>
      <c r="M594" s="34"/>
      <c r="N594" s="34"/>
    </row>
    <row r="595" spans="1:14" ht="12.75">
      <c r="A595" s="3"/>
      <c r="M595" s="34"/>
      <c r="N595" s="34"/>
    </row>
    <row r="596" spans="1:14" ht="12.75">
      <c r="A596" s="3"/>
      <c r="M596" s="34"/>
      <c r="N596" s="34"/>
    </row>
    <row r="597" spans="1:14" ht="12.75">
      <c r="A597" s="3"/>
      <c r="M597" s="34"/>
      <c r="N597" s="34"/>
    </row>
    <row r="598" spans="1:14" ht="12.75">
      <c r="A598" s="3"/>
      <c r="M598" s="34"/>
      <c r="N598" s="34"/>
    </row>
    <row r="599" spans="1:14" ht="12.75">
      <c r="A599" s="3"/>
      <c r="M599" s="34"/>
      <c r="N599" s="34"/>
    </row>
    <row r="600" spans="1:14" ht="12.75">
      <c r="A600" s="3"/>
      <c r="M600" s="34"/>
      <c r="N600" s="34"/>
    </row>
    <row r="601" spans="1:14" ht="12.75">
      <c r="A601" s="3"/>
      <c r="M601" s="34"/>
      <c r="N601" s="34"/>
    </row>
    <row r="602" spans="1:14" ht="12.75">
      <c r="A602" s="3"/>
      <c r="M602" s="34"/>
      <c r="N602" s="34"/>
    </row>
    <row r="603" spans="1:14" ht="12.75">
      <c r="A603" s="3"/>
      <c r="M603" s="34"/>
      <c r="N603" s="34"/>
    </row>
    <row r="604" spans="1:14" ht="12.75">
      <c r="A604" s="3"/>
      <c r="M604" s="34"/>
      <c r="N604" s="34"/>
    </row>
    <row r="605" spans="1:14" ht="12.75">
      <c r="A605" s="3"/>
      <c r="M605" s="34"/>
      <c r="N605" s="34"/>
    </row>
    <row r="606" spans="1:14" ht="12.75">
      <c r="A606" s="3"/>
      <c r="M606" s="34"/>
      <c r="N606" s="34"/>
    </row>
    <row r="607" spans="1:14" ht="12.75">
      <c r="A607" s="3"/>
      <c r="M607" s="34"/>
      <c r="N607" s="34"/>
    </row>
    <row r="608" spans="1:14" ht="12.75">
      <c r="A608" s="3"/>
      <c r="M608" s="34"/>
      <c r="N608" s="34"/>
    </row>
    <row r="609" spans="1:14" ht="12.75">
      <c r="A609" s="3"/>
      <c r="M609" s="34"/>
      <c r="N609" s="34"/>
    </row>
    <row r="610" spans="1:14" ht="12.75">
      <c r="A610" s="3"/>
      <c r="M610" s="34"/>
      <c r="N610" s="34"/>
    </row>
    <row r="611" spans="1:14" ht="12.75">
      <c r="A611" s="3"/>
      <c r="M611" s="34"/>
      <c r="N611" s="34"/>
    </row>
    <row r="612" spans="1:14" ht="12.75">
      <c r="A612" s="3"/>
      <c r="M612" s="34"/>
      <c r="N612" s="34"/>
    </row>
    <row r="613" spans="1:14" ht="12.75">
      <c r="A613" s="3"/>
      <c r="M613" s="34"/>
      <c r="N613" s="34"/>
    </row>
    <row r="614" spans="1:14" ht="12.75">
      <c r="A614" s="3"/>
      <c r="M614" s="34"/>
      <c r="N614" s="34"/>
    </row>
    <row r="615" spans="1:14" ht="12.75">
      <c r="A615" s="3"/>
      <c r="M615" s="34"/>
      <c r="N615" s="34"/>
    </row>
    <row r="616" spans="1:14" ht="12.75">
      <c r="A616" s="3"/>
      <c r="M616" s="34"/>
      <c r="N616" s="34"/>
    </row>
    <row r="617" spans="1:14" ht="12.75">
      <c r="A617" s="3"/>
      <c r="M617" s="34"/>
      <c r="N617" s="34"/>
    </row>
    <row r="618" spans="1:14" ht="12.75">
      <c r="A618" s="3"/>
      <c r="M618" s="34"/>
      <c r="N618" s="34"/>
    </row>
    <row r="619" spans="1:14" ht="12.75">
      <c r="A619" s="3"/>
      <c r="M619" s="34"/>
      <c r="N619" s="34"/>
    </row>
    <row r="620" spans="1:14" ht="12.75">
      <c r="A620" s="3"/>
      <c r="M620" s="34"/>
      <c r="N620" s="34"/>
    </row>
    <row r="621" spans="1:14" ht="12.75">
      <c r="A621" s="3"/>
      <c r="M621" s="34"/>
      <c r="N621" s="34"/>
    </row>
    <row r="622" spans="1:14" ht="12.75">
      <c r="A622" s="3"/>
      <c r="M622" s="34"/>
      <c r="N622" s="34"/>
    </row>
    <row r="623" spans="1:14" ht="12.75">
      <c r="A623" s="3"/>
      <c r="M623" s="34"/>
      <c r="N623" s="34"/>
    </row>
    <row r="624" spans="1:14" ht="12.75">
      <c r="A624" s="3"/>
      <c r="M624" s="34"/>
      <c r="N624" s="34"/>
    </row>
    <row r="625" spans="1:14" ht="12.75">
      <c r="A625" s="3"/>
      <c r="M625" s="34"/>
      <c r="N625" s="34"/>
    </row>
    <row r="626" spans="1:14" ht="12.75">
      <c r="A626" s="3"/>
      <c r="M626" s="34"/>
      <c r="N626" s="34"/>
    </row>
    <row r="627" spans="1:14" ht="12.75">
      <c r="A627" s="3"/>
      <c r="M627" s="34"/>
      <c r="N627" s="34"/>
    </row>
    <row r="628" spans="1:14" ht="12.75">
      <c r="A628" s="3"/>
      <c r="M628" s="34"/>
      <c r="N628" s="34"/>
    </row>
    <row r="629" spans="1:14" ht="12.75">
      <c r="A629" s="3"/>
      <c r="M629" s="34"/>
      <c r="N629" s="34"/>
    </row>
    <row r="630" spans="1:14" ht="12.75">
      <c r="A630" s="3"/>
      <c r="M630" s="34"/>
      <c r="N630" s="34"/>
    </row>
    <row r="631" spans="1:14" ht="12.75">
      <c r="A631" s="3"/>
      <c r="M631" s="34"/>
      <c r="N631" s="34"/>
    </row>
    <row r="632" spans="1:14" ht="12.75">
      <c r="A632" s="3"/>
      <c r="M632" s="34"/>
      <c r="N632" s="34"/>
    </row>
    <row r="633" spans="1:14" ht="12.75">
      <c r="A633" s="3"/>
      <c r="M633" s="34"/>
      <c r="N633" s="34"/>
    </row>
    <row r="634" spans="1:14" ht="12.75">
      <c r="A634" s="3"/>
      <c r="M634" s="34"/>
      <c r="N634" s="34"/>
    </row>
    <row r="635" spans="1:14" ht="12.75">
      <c r="A635" s="3"/>
      <c r="M635" s="34"/>
      <c r="N635" s="34"/>
    </row>
    <row r="636" spans="1:14" ht="12.75">
      <c r="A636" s="3"/>
      <c r="M636" s="34"/>
      <c r="N636" s="34"/>
    </row>
    <row r="637" spans="1:14" ht="12.75">
      <c r="A637" s="3"/>
      <c r="M637" s="34"/>
      <c r="N637" s="34"/>
    </row>
    <row r="638" spans="1:14" ht="12.75">
      <c r="A638" s="3"/>
      <c r="M638" s="34"/>
      <c r="N638" s="34"/>
    </row>
    <row r="639" spans="1:14" ht="12.75">
      <c r="A639" s="3"/>
      <c r="M639" s="34"/>
      <c r="N639" s="34"/>
    </row>
    <row r="640" spans="1:14" ht="12.75">
      <c r="A640" s="3"/>
      <c r="M640" s="34"/>
      <c r="N640" s="34"/>
    </row>
    <row r="641" spans="1:14" ht="12.75">
      <c r="A641" s="3"/>
      <c r="M641" s="34"/>
      <c r="N641" s="34"/>
    </row>
    <row r="642" spans="1:14" ht="12.75">
      <c r="A642" s="3"/>
      <c r="M642" s="34"/>
      <c r="N642" s="34"/>
    </row>
    <row r="643" spans="1:14" ht="12.75">
      <c r="A643" s="3"/>
      <c r="M643" s="34"/>
      <c r="N643" s="34"/>
    </row>
    <row r="644" spans="1:14" ht="12.75">
      <c r="A644" s="3"/>
      <c r="M644" s="34"/>
      <c r="N644" s="34"/>
    </row>
    <row r="645" spans="1:14" ht="12.75">
      <c r="A645" s="3"/>
      <c r="M645" s="34"/>
      <c r="N645" s="34"/>
    </row>
    <row r="646" spans="1:14" ht="12.75">
      <c r="A646" s="3"/>
      <c r="M646" s="34"/>
      <c r="N646" s="34"/>
    </row>
    <row r="647" spans="1:14" ht="12.75">
      <c r="A647" s="3"/>
      <c r="M647" s="34"/>
      <c r="N647" s="34"/>
    </row>
    <row r="648" spans="1:14" ht="12.75">
      <c r="A648" s="3"/>
      <c r="M648" s="34"/>
      <c r="N648" s="34"/>
    </row>
    <row r="649" spans="1:14" ht="12.75">
      <c r="A649" s="3"/>
      <c r="M649" s="34"/>
      <c r="N649" s="34"/>
    </row>
    <row r="650" spans="1:14" ht="12.75">
      <c r="A650" s="3"/>
      <c r="M650" s="34"/>
      <c r="N650" s="34"/>
    </row>
    <row r="651" spans="1:14" ht="12.75">
      <c r="A651" s="3"/>
      <c r="M651" s="34"/>
      <c r="N651" s="34"/>
    </row>
    <row r="652" spans="1:14" ht="12.75">
      <c r="A652" s="3"/>
      <c r="M652" s="34"/>
      <c r="N652" s="34"/>
    </row>
    <row r="653" spans="1:14" ht="12.75">
      <c r="A653" s="3"/>
      <c r="M653" s="34"/>
      <c r="N653" s="34"/>
    </row>
    <row r="654" spans="1:14" ht="12.75">
      <c r="A654" s="3"/>
      <c r="M654" s="34"/>
      <c r="N654" s="34"/>
    </row>
    <row r="655" spans="1:14" ht="12.75">
      <c r="A655" s="3"/>
      <c r="M655" s="34"/>
      <c r="N655" s="34"/>
    </row>
    <row r="656" spans="1:14" ht="12.75">
      <c r="A656" s="3"/>
      <c r="M656" s="34"/>
      <c r="N656" s="34"/>
    </row>
    <row r="657" spans="1:14" ht="12.75">
      <c r="A657" s="3"/>
      <c r="M657" s="34"/>
      <c r="N657" s="34"/>
    </row>
    <row r="658" spans="1:14" ht="12.75">
      <c r="A658" s="3"/>
      <c r="M658" s="34"/>
      <c r="N658" s="34"/>
    </row>
    <row r="659" spans="1:14" ht="12.75">
      <c r="A659" s="3"/>
      <c r="M659" s="34"/>
      <c r="N659" s="34"/>
    </row>
    <row r="660" spans="1:14" ht="12.75">
      <c r="A660" s="3"/>
      <c r="M660" s="34"/>
      <c r="N660" s="34"/>
    </row>
    <row r="661" spans="1:14" ht="12.75">
      <c r="A661" s="3"/>
      <c r="M661" s="34"/>
      <c r="N661" s="34"/>
    </row>
    <row r="662" spans="1:14" ht="12.75">
      <c r="A662" s="3"/>
      <c r="M662" s="34"/>
      <c r="N662" s="34"/>
    </row>
    <row r="663" spans="1:14" ht="12.75">
      <c r="A663" s="3"/>
      <c r="M663" s="34"/>
      <c r="N663" s="34"/>
    </row>
    <row r="664" spans="1:14" ht="12.75">
      <c r="A664" s="3"/>
      <c r="M664" s="34"/>
      <c r="N664" s="34"/>
    </row>
    <row r="665" spans="1:14" ht="12.75">
      <c r="A665" s="3"/>
      <c r="M665" s="34"/>
      <c r="N665" s="34"/>
    </row>
    <row r="666" spans="1:14" ht="12.75">
      <c r="A666" s="3"/>
      <c r="M666" s="34"/>
      <c r="N666" s="34"/>
    </row>
    <row r="667" spans="1:14" ht="12.75">
      <c r="A667" s="3"/>
      <c r="M667" s="34"/>
      <c r="N667" s="34"/>
    </row>
    <row r="668" spans="1:14" ht="12.75">
      <c r="A668" s="3"/>
      <c r="M668" s="34"/>
      <c r="N668" s="34"/>
    </row>
    <row r="669" spans="1:14" ht="12.75">
      <c r="A669" s="3"/>
      <c r="M669" s="34"/>
      <c r="N669" s="34"/>
    </row>
    <row r="670" spans="1:14" ht="12.75">
      <c r="A670" s="3"/>
      <c r="M670" s="34"/>
      <c r="N670" s="34"/>
    </row>
    <row r="671" spans="1:14" ht="12.75">
      <c r="A671" s="3"/>
      <c r="M671" s="34"/>
      <c r="N671" s="34"/>
    </row>
    <row r="672" spans="1:14" ht="12.75">
      <c r="A672" s="3"/>
      <c r="M672" s="34"/>
      <c r="N672" s="34"/>
    </row>
    <row r="673" spans="1:14" ht="12.75">
      <c r="A673" s="3"/>
      <c r="M673" s="34"/>
      <c r="N673" s="34"/>
    </row>
    <row r="674" spans="1:14" ht="12.75">
      <c r="A674" s="3"/>
      <c r="M674" s="34"/>
      <c r="N674" s="34"/>
    </row>
    <row r="675" spans="1:14" ht="12.75">
      <c r="A675" s="3"/>
      <c r="M675" s="34"/>
      <c r="N675" s="34"/>
    </row>
    <row r="676" spans="13:14" ht="12.75">
      <c r="M676" s="34"/>
      <c r="N676" s="34"/>
    </row>
    <row r="677" spans="13:14" ht="12.75">
      <c r="M677" s="34"/>
      <c r="N677" s="34"/>
    </row>
    <row r="678" spans="13:14" ht="12.75">
      <c r="M678" s="34"/>
      <c r="N678" s="34"/>
    </row>
    <row r="679" spans="13:14" ht="12.75">
      <c r="M679" s="34"/>
      <c r="N679" s="34"/>
    </row>
    <row r="680" spans="13:14" ht="12.75">
      <c r="M680" s="34"/>
      <c r="N680" s="34"/>
    </row>
    <row r="681" spans="13:14" ht="12.75">
      <c r="M681" s="34"/>
      <c r="N681" s="34"/>
    </row>
    <row r="682" spans="13:14" ht="12.75">
      <c r="M682" s="34"/>
      <c r="N682" s="34"/>
    </row>
    <row r="683" spans="13:14" ht="12.75">
      <c r="M683" s="34"/>
      <c r="N683" s="34"/>
    </row>
    <row r="684" spans="13:14" ht="12.75">
      <c r="M684" s="34"/>
      <c r="N684" s="34"/>
    </row>
    <row r="685" spans="13:14" ht="12.75">
      <c r="M685" s="34"/>
      <c r="N685" s="34"/>
    </row>
    <row r="686" spans="13:14" ht="12.75">
      <c r="M686" s="34"/>
      <c r="N686" s="34"/>
    </row>
    <row r="687" spans="13:14" ht="12.75">
      <c r="M687" s="34"/>
      <c r="N687" s="34"/>
    </row>
    <row r="688" spans="13:14" ht="12.75">
      <c r="M688" s="34"/>
      <c r="N688" s="34"/>
    </row>
    <row r="689" spans="13:14" ht="12.75">
      <c r="M689" s="34"/>
      <c r="N689" s="34"/>
    </row>
    <row r="690" spans="13:14" ht="12.75">
      <c r="M690" s="34"/>
      <c r="N690" s="34"/>
    </row>
    <row r="691" spans="13:14" ht="12.75">
      <c r="M691" s="34"/>
      <c r="N691" s="34"/>
    </row>
    <row r="692" spans="13:14" ht="12.75">
      <c r="M692" s="34"/>
      <c r="N692" s="34"/>
    </row>
    <row r="693" spans="13:14" ht="12.75">
      <c r="M693" s="34"/>
      <c r="N693" s="34"/>
    </row>
    <row r="694" spans="13:14" ht="12.75">
      <c r="M694" s="34"/>
      <c r="N694" s="34"/>
    </row>
    <row r="695" spans="13:14" ht="12.75">
      <c r="M695" s="34"/>
      <c r="N695" s="34"/>
    </row>
    <row r="696" spans="13:14" ht="12.75">
      <c r="M696" s="34"/>
      <c r="N696" s="34"/>
    </row>
    <row r="697" spans="13:14" ht="12.75">
      <c r="M697" s="34"/>
      <c r="N697" s="34"/>
    </row>
    <row r="698" spans="13:14" ht="12.75">
      <c r="M698" s="34"/>
      <c r="N698" s="34"/>
    </row>
    <row r="699" spans="13:14" ht="12.75">
      <c r="M699" s="34"/>
      <c r="N699" s="34"/>
    </row>
    <row r="700" spans="13:14" ht="12.75">
      <c r="M700" s="34"/>
      <c r="N700" s="34"/>
    </row>
    <row r="701" spans="13:14" ht="12.75">
      <c r="M701" s="34"/>
      <c r="N701" s="34"/>
    </row>
    <row r="702" spans="13:14" ht="12.75">
      <c r="M702" s="34"/>
      <c r="N702" s="34"/>
    </row>
    <row r="703" spans="13:14" ht="12.75">
      <c r="M703" s="34"/>
      <c r="N703" s="34"/>
    </row>
    <row r="704" spans="13:14" ht="12.75">
      <c r="M704" s="34"/>
      <c r="N704" s="34"/>
    </row>
    <row r="705" spans="13:14" ht="12.75">
      <c r="M705" s="34"/>
      <c r="N705" s="34"/>
    </row>
    <row r="706" spans="13:14" ht="12.75">
      <c r="M706" s="34"/>
      <c r="N706" s="34"/>
    </row>
    <row r="707" spans="13:14" ht="12.75">
      <c r="M707" s="34"/>
      <c r="N707" s="34"/>
    </row>
    <row r="708" spans="13:14" ht="12.75">
      <c r="M708" s="34"/>
      <c r="N708" s="34"/>
    </row>
    <row r="709" spans="13:14" ht="12.75">
      <c r="M709" s="34"/>
      <c r="N709" s="34"/>
    </row>
    <row r="710" spans="13:14" ht="12.75">
      <c r="M710" s="34"/>
      <c r="N710" s="34"/>
    </row>
    <row r="711" spans="13:14" ht="12.75">
      <c r="M711" s="34"/>
      <c r="N711" s="34"/>
    </row>
    <row r="712" spans="13:14" ht="12.75">
      <c r="M712" s="34"/>
      <c r="N712" s="34"/>
    </row>
    <row r="713" spans="13:14" ht="12.75">
      <c r="M713" s="34"/>
      <c r="N713" s="34"/>
    </row>
    <row r="714" spans="13:14" ht="12.75">
      <c r="M714" s="34"/>
      <c r="N714" s="34"/>
    </row>
    <row r="715" spans="13:14" ht="12.75">
      <c r="M715" s="34"/>
      <c r="N715" s="34"/>
    </row>
    <row r="716" spans="13:14" ht="12.75">
      <c r="M716" s="34"/>
      <c r="N716" s="34"/>
    </row>
    <row r="717" spans="13:14" ht="12.75">
      <c r="M717" s="34"/>
      <c r="N717" s="34"/>
    </row>
    <row r="718" spans="13:14" ht="12.75">
      <c r="M718" s="34"/>
      <c r="N718" s="34"/>
    </row>
    <row r="719" spans="13:14" ht="12.75">
      <c r="M719" s="34"/>
      <c r="N719" s="34"/>
    </row>
    <row r="720" spans="13:14" ht="12.75">
      <c r="M720" s="34"/>
      <c r="N720" s="34"/>
    </row>
    <row r="721" spans="13:14" ht="12.75">
      <c r="M721" s="34"/>
      <c r="N721" s="34"/>
    </row>
    <row r="722" spans="13:14" ht="12.75">
      <c r="M722" s="34"/>
      <c r="N722" s="34"/>
    </row>
    <row r="723" spans="13:14" ht="12.75">
      <c r="M723" s="34"/>
      <c r="N723" s="34"/>
    </row>
    <row r="724" spans="13:14" ht="12.75">
      <c r="M724" s="34"/>
      <c r="N724" s="34"/>
    </row>
    <row r="725" spans="13:14" ht="12.75">
      <c r="M725" s="34"/>
      <c r="N725" s="34"/>
    </row>
    <row r="726" spans="13:14" ht="12.75">
      <c r="M726" s="34"/>
      <c r="N726" s="34"/>
    </row>
    <row r="727" spans="13:14" ht="12.75">
      <c r="M727" s="34"/>
      <c r="N727" s="34"/>
    </row>
    <row r="728" spans="13:14" ht="12.75">
      <c r="M728" s="34"/>
      <c r="N728" s="34"/>
    </row>
    <row r="729" spans="13:14" ht="12.75">
      <c r="M729" s="34"/>
      <c r="N729" s="34"/>
    </row>
    <row r="730" spans="13:14" ht="12.75">
      <c r="M730" s="34"/>
      <c r="N730" s="34"/>
    </row>
    <row r="731" spans="13:14" ht="12.75">
      <c r="M731" s="34"/>
      <c r="N731" s="34"/>
    </row>
    <row r="732" spans="13:14" ht="12.75">
      <c r="M732" s="34"/>
      <c r="N732" s="34"/>
    </row>
    <row r="733" spans="13:14" ht="12.75">
      <c r="M733" s="34"/>
      <c r="N733" s="34"/>
    </row>
    <row r="734" spans="13:14" ht="12.75">
      <c r="M734" s="34"/>
      <c r="N734" s="34"/>
    </row>
    <row r="735" spans="13:14" ht="12.75">
      <c r="M735" s="34"/>
      <c r="N735" s="34"/>
    </row>
    <row r="736" spans="13:14" ht="12.75">
      <c r="M736" s="34"/>
      <c r="N736" s="34"/>
    </row>
    <row r="737" spans="13:14" ht="12.75">
      <c r="M737" s="34"/>
      <c r="N737" s="34"/>
    </row>
    <row r="738" spans="13:14" ht="12.75">
      <c r="M738" s="34"/>
      <c r="N738" s="34"/>
    </row>
    <row r="739" spans="13:14" ht="12.75">
      <c r="M739" s="34"/>
      <c r="N739" s="34"/>
    </row>
    <row r="740" spans="13:14" ht="12.75">
      <c r="M740" s="34"/>
      <c r="N740" s="34"/>
    </row>
    <row r="741" spans="13:14" ht="12.75">
      <c r="M741" s="34"/>
      <c r="N741" s="34"/>
    </row>
    <row r="742" spans="13:14" ht="12.75">
      <c r="M742" s="34"/>
      <c r="N742" s="34"/>
    </row>
    <row r="743" spans="13:14" ht="12.75">
      <c r="M743" s="34"/>
      <c r="N743" s="34"/>
    </row>
    <row r="744" spans="13:14" ht="12.75">
      <c r="M744" s="34"/>
      <c r="N744" s="34"/>
    </row>
    <row r="745" spans="13:14" ht="12.75">
      <c r="M745" s="34"/>
      <c r="N745" s="34"/>
    </row>
    <row r="746" spans="13:14" ht="12.75">
      <c r="M746" s="34"/>
      <c r="N746" s="34"/>
    </row>
    <row r="747" spans="13:14" ht="12.75">
      <c r="M747" s="34"/>
      <c r="N747" s="34"/>
    </row>
    <row r="748" spans="13:14" ht="12.75">
      <c r="M748" s="34"/>
      <c r="N748" s="34"/>
    </row>
    <row r="749" spans="13:14" ht="12.75">
      <c r="M749" s="34"/>
      <c r="N749" s="34"/>
    </row>
    <row r="750" spans="13:14" ht="12.75">
      <c r="M750" s="34"/>
      <c r="N750" s="34"/>
    </row>
    <row r="751" spans="13:14" ht="12.75">
      <c r="M751" s="34"/>
      <c r="N751" s="34"/>
    </row>
    <row r="752" spans="13:14" ht="12.75">
      <c r="M752" s="34"/>
      <c r="N752" s="34"/>
    </row>
    <row r="753" spans="13:14" ht="12.75">
      <c r="M753" s="34"/>
      <c r="N753" s="34"/>
    </row>
    <row r="754" spans="13:14" ht="12.75">
      <c r="M754" s="34"/>
      <c r="N754" s="34"/>
    </row>
    <row r="755" spans="13:14" ht="12.75">
      <c r="M755" s="34"/>
      <c r="N755" s="34"/>
    </row>
    <row r="756" spans="13:14" ht="12.75">
      <c r="M756" s="34"/>
      <c r="N756" s="34"/>
    </row>
    <row r="757" spans="13:14" ht="12.75">
      <c r="M757" s="34"/>
      <c r="N757" s="34"/>
    </row>
    <row r="758" spans="13:14" ht="12.75">
      <c r="M758" s="34"/>
      <c r="N758" s="34"/>
    </row>
    <row r="759" spans="13:14" ht="12.75">
      <c r="M759" s="34"/>
      <c r="N759" s="34"/>
    </row>
    <row r="760" spans="13:14" ht="12.75">
      <c r="M760" s="34"/>
      <c r="N760" s="34"/>
    </row>
    <row r="761" spans="13:14" ht="12.75">
      <c r="M761" s="34"/>
      <c r="N761" s="34"/>
    </row>
    <row r="762" spans="13:14" ht="12.75">
      <c r="M762" s="34"/>
      <c r="N762" s="34"/>
    </row>
    <row r="763" spans="13:14" ht="12.75">
      <c r="M763" s="34"/>
      <c r="N763" s="34"/>
    </row>
    <row r="764" spans="13:14" ht="12.75">
      <c r="M764" s="34"/>
      <c r="N764" s="34"/>
    </row>
    <row r="765" spans="13:14" ht="12.75">
      <c r="M765" s="34"/>
      <c r="N765" s="34"/>
    </row>
    <row r="766" spans="13:14" ht="12.75">
      <c r="M766" s="34"/>
      <c r="N766" s="34"/>
    </row>
    <row r="767" spans="13:14" ht="12.75">
      <c r="M767" s="34"/>
      <c r="N767" s="34"/>
    </row>
    <row r="768" spans="13:14" ht="12.75">
      <c r="M768" s="34"/>
      <c r="N768" s="34"/>
    </row>
    <row r="769" spans="13:14" ht="12.75">
      <c r="M769" s="34"/>
      <c r="N769" s="34"/>
    </row>
    <row r="770" spans="13:14" ht="12.75">
      <c r="M770" s="34"/>
      <c r="N770" s="34"/>
    </row>
    <row r="771" spans="13:14" ht="12.75">
      <c r="M771" s="34"/>
      <c r="N771" s="34"/>
    </row>
    <row r="772" spans="13:14" ht="12.75">
      <c r="M772" s="34"/>
      <c r="N772" s="34"/>
    </row>
    <row r="773" spans="13:14" ht="12.75">
      <c r="M773" s="34"/>
      <c r="N773" s="34"/>
    </row>
    <row r="774" spans="13:14" ht="12.75">
      <c r="M774" s="34"/>
      <c r="N774" s="34"/>
    </row>
    <row r="775" spans="13:14" ht="12.75">
      <c r="M775" s="34"/>
      <c r="N775" s="34"/>
    </row>
    <row r="776" spans="13:14" ht="12.75">
      <c r="M776" s="34"/>
      <c r="N776" s="34"/>
    </row>
    <row r="777" spans="13:14" ht="12.75">
      <c r="M777" s="34"/>
      <c r="N777" s="34"/>
    </row>
    <row r="778" spans="13:14" ht="12.75">
      <c r="M778" s="34"/>
      <c r="N778" s="34"/>
    </row>
    <row r="779" spans="13:14" ht="12.75">
      <c r="M779" s="34"/>
      <c r="N779" s="34"/>
    </row>
    <row r="780" spans="13:14" ht="12.75">
      <c r="M780" s="34"/>
      <c r="N780" s="34"/>
    </row>
    <row r="781" spans="13:14" ht="12.75">
      <c r="M781" s="34"/>
      <c r="N781" s="34"/>
    </row>
    <row r="782" spans="13:14" ht="12.75">
      <c r="M782" s="34"/>
      <c r="N782" s="34"/>
    </row>
    <row r="783" spans="13:14" ht="12.75">
      <c r="M783" s="34"/>
      <c r="N783" s="34"/>
    </row>
    <row r="784" spans="13:14" ht="12.75">
      <c r="M784" s="34"/>
      <c r="N784" s="34"/>
    </row>
    <row r="785" spans="13:14" ht="12.75">
      <c r="M785" s="34"/>
      <c r="N785" s="34"/>
    </row>
    <row r="786" spans="13:14" ht="12.75">
      <c r="M786" s="34"/>
      <c r="N786" s="34"/>
    </row>
    <row r="787" spans="13:14" ht="12.75">
      <c r="M787" s="34"/>
      <c r="N787" s="34"/>
    </row>
    <row r="788" spans="13:14" ht="12.75">
      <c r="M788" s="34"/>
      <c r="N788" s="34"/>
    </row>
    <row r="789" spans="13:14" ht="12.75">
      <c r="M789" s="34"/>
      <c r="N789" s="34"/>
    </row>
    <row r="790" spans="13:14" ht="12.75">
      <c r="M790" s="34"/>
      <c r="N790" s="34"/>
    </row>
    <row r="791" spans="13:14" ht="12.75">
      <c r="M791" s="34"/>
      <c r="N791" s="34"/>
    </row>
    <row r="792" spans="13:14" ht="12.75">
      <c r="M792" s="34"/>
      <c r="N792" s="34"/>
    </row>
    <row r="793" spans="13:14" ht="12.75">
      <c r="M793" s="34"/>
      <c r="N793" s="34"/>
    </row>
    <row r="794" spans="13:14" ht="12.75">
      <c r="M794" s="34"/>
      <c r="N794" s="34"/>
    </row>
    <row r="795" spans="13:14" ht="12.75">
      <c r="M795" s="34"/>
      <c r="N795" s="34"/>
    </row>
    <row r="796" spans="13:14" ht="12.75">
      <c r="M796" s="34"/>
      <c r="N796" s="34"/>
    </row>
    <row r="797" spans="13:14" ht="12.75">
      <c r="M797" s="34"/>
      <c r="N797" s="34"/>
    </row>
    <row r="798" spans="13:14" ht="12.75">
      <c r="M798" s="34"/>
      <c r="N798" s="34"/>
    </row>
    <row r="799" spans="13:14" ht="12.75">
      <c r="M799" s="34"/>
      <c r="N799" s="34"/>
    </row>
    <row r="800" spans="13:14" ht="12.75">
      <c r="M800" s="34"/>
      <c r="N800" s="34"/>
    </row>
    <row r="801" spans="13:14" ht="12.75">
      <c r="M801" s="34"/>
      <c r="N801" s="34"/>
    </row>
    <row r="802" spans="13:14" ht="12.75">
      <c r="M802" s="34"/>
      <c r="N802" s="34"/>
    </row>
    <row r="803" spans="13:14" ht="12.75">
      <c r="M803" s="34"/>
      <c r="N803" s="34"/>
    </row>
    <row r="804" spans="13:14" ht="12.75">
      <c r="M804" s="34"/>
      <c r="N804" s="34"/>
    </row>
    <row r="805" spans="13:14" ht="12.75">
      <c r="M805" s="34"/>
      <c r="N805" s="34"/>
    </row>
    <row r="806" spans="13:14" ht="12.75">
      <c r="M806" s="34"/>
      <c r="N806" s="34"/>
    </row>
    <row r="807" spans="13:14" ht="12.75">
      <c r="M807" s="34"/>
      <c r="N807" s="34"/>
    </row>
    <row r="808" spans="13:14" ht="12.75">
      <c r="M808" s="34"/>
      <c r="N808" s="34"/>
    </row>
    <row r="809" spans="13:14" ht="12.75">
      <c r="M809" s="34"/>
      <c r="N809" s="34"/>
    </row>
    <row r="810" spans="13:14" ht="12.75">
      <c r="M810" s="34"/>
      <c r="N810" s="34"/>
    </row>
    <row r="811" spans="13:14" ht="12.75">
      <c r="M811" s="34"/>
      <c r="N811" s="34"/>
    </row>
    <row r="812" spans="13:14" ht="12.75">
      <c r="M812" s="34"/>
      <c r="N812" s="34"/>
    </row>
    <row r="813" spans="13:14" ht="12.75">
      <c r="M813" s="34"/>
      <c r="N813" s="34"/>
    </row>
    <row r="814" spans="13:14" ht="12.75">
      <c r="M814" s="34"/>
      <c r="N814" s="34"/>
    </row>
    <row r="815" spans="13:14" ht="12.75">
      <c r="M815" s="34"/>
      <c r="N815" s="34"/>
    </row>
    <row r="816" spans="13:14" ht="12.75">
      <c r="M816" s="34"/>
      <c r="N816" s="34"/>
    </row>
    <row r="817" spans="13:14" ht="12.75">
      <c r="M817" s="34"/>
      <c r="N817" s="34"/>
    </row>
    <row r="818" spans="13:14" ht="12.75">
      <c r="M818" s="34"/>
      <c r="N818" s="34"/>
    </row>
    <row r="819" spans="13:14" ht="12.75">
      <c r="M819" s="34"/>
      <c r="N819" s="34"/>
    </row>
    <row r="820" spans="13:14" ht="12.75">
      <c r="M820" s="34"/>
      <c r="N820" s="34"/>
    </row>
    <row r="821" spans="13:14" ht="12.75">
      <c r="M821" s="34"/>
      <c r="N821" s="34"/>
    </row>
    <row r="822" spans="13:14" ht="12.75">
      <c r="M822" s="34"/>
      <c r="N822" s="34"/>
    </row>
    <row r="823" spans="13:14" ht="12.75">
      <c r="M823" s="34"/>
      <c r="N823" s="34"/>
    </row>
    <row r="824" spans="13:14" ht="12.75">
      <c r="M824" s="34"/>
      <c r="N824" s="34"/>
    </row>
    <row r="825" spans="13:14" ht="12.75">
      <c r="M825" s="34"/>
      <c r="N825" s="34"/>
    </row>
    <row r="826" spans="13:14" ht="12.75">
      <c r="M826" s="34"/>
      <c r="N826" s="34"/>
    </row>
    <row r="827" spans="13:14" ht="12.75">
      <c r="M827" s="34"/>
      <c r="N827" s="34"/>
    </row>
    <row r="828" spans="13:14" ht="12.75">
      <c r="M828" s="34"/>
      <c r="N828" s="34"/>
    </row>
    <row r="829" spans="13:14" ht="12.75">
      <c r="M829" s="34"/>
      <c r="N829" s="34"/>
    </row>
    <row r="830" spans="13:14" ht="12.75">
      <c r="M830" s="34"/>
      <c r="N830" s="34"/>
    </row>
    <row r="831" spans="13:14" ht="12.75">
      <c r="M831" s="34"/>
      <c r="N831" s="34"/>
    </row>
    <row r="832" spans="13:14" ht="12.75">
      <c r="M832" s="34"/>
      <c r="N832" s="34"/>
    </row>
    <row r="833" spans="13:14" ht="12.75">
      <c r="M833" s="34"/>
      <c r="N833" s="34"/>
    </row>
    <row r="834" spans="13:14" ht="12.75">
      <c r="M834" s="34"/>
      <c r="N834" s="34"/>
    </row>
    <row r="835" spans="13:14" ht="12.75">
      <c r="M835" s="34"/>
      <c r="N835" s="34"/>
    </row>
    <row r="836" spans="13:14" ht="12.75">
      <c r="M836" s="34"/>
      <c r="N836" s="34"/>
    </row>
    <row r="837" spans="13:14" ht="12.75">
      <c r="M837" s="34"/>
      <c r="N837" s="34"/>
    </row>
    <row r="838" spans="13:14" ht="12.75">
      <c r="M838" s="34"/>
      <c r="N838" s="34"/>
    </row>
    <row r="839" spans="13:14" ht="12.75">
      <c r="M839" s="34"/>
      <c r="N839" s="34"/>
    </row>
    <row r="840" spans="13:14" ht="12.75">
      <c r="M840" s="34"/>
      <c r="N840" s="34"/>
    </row>
    <row r="841" spans="13:14" ht="12.75">
      <c r="M841" s="34"/>
      <c r="N841" s="34"/>
    </row>
    <row r="842" spans="13:14" ht="12.75">
      <c r="M842" s="34"/>
      <c r="N842" s="34"/>
    </row>
    <row r="843" spans="13:14" ht="12.75">
      <c r="M843" s="34"/>
      <c r="N843" s="34"/>
    </row>
    <row r="844" spans="13:14" ht="12.75">
      <c r="M844" s="34"/>
      <c r="N844" s="34"/>
    </row>
    <row r="845" spans="13:14" ht="12.75">
      <c r="M845" s="34"/>
      <c r="N845" s="34"/>
    </row>
    <row r="846" spans="13:14" ht="12.75">
      <c r="M846" s="34"/>
      <c r="N846" s="34"/>
    </row>
    <row r="847" spans="13:14" ht="12.75">
      <c r="M847" s="34"/>
      <c r="N847" s="34"/>
    </row>
    <row r="848" spans="13:14" ht="12.75">
      <c r="M848" s="34"/>
      <c r="N848" s="34"/>
    </row>
    <row r="849" spans="13:14" ht="12.75">
      <c r="M849" s="34"/>
      <c r="N849" s="34"/>
    </row>
    <row r="850" spans="13:14" ht="12.75">
      <c r="M850" s="34"/>
      <c r="N850" s="34"/>
    </row>
    <row r="851" spans="13:14" ht="12.75">
      <c r="M851" s="34"/>
      <c r="N851" s="34"/>
    </row>
    <row r="852" spans="13:14" ht="12.75">
      <c r="M852" s="34"/>
      <c r="N852" s="34"/>
    </row>
    <row r="853" spans="13:14" ht="12.75">
      <c r="M853" s="34"/>
      <c r="N853" s="34"/>
    </row>
    <row r="854" spans="13:14" ht="12.75">
      <c r="M854" s="34"/>
      <c r="N854" s="34"/>
    </row>
    <row r="855" spans="13:14" ht="12.75">
      <c r="M855" s="34"/>
      <c r="N855" s="34"/>
    </row>
    <row r="856" spans="13:14" ht="12.75">
      <c r="M856" s="34"/>
      <c r="N856" s="34"/>
    </row>
    <row r="857" spans="13:14" ht="12.75">
      <c r="M857" s="34"/>
      <c r="N857" s="34"/>
    </row>
    <row r="858" spans="13:14" ht="12.75">
      <c r="M858" s="34"/>
      <c r="N858" s="34"/>
    </row>
    <row r="859" spans="13:14" ht="12.75">
      <c r="M859" s="34"/>
      <c r="N859" s="34"/>
    </row>
    <row r="860" spans="13:14" ht="12.75">
      <c r="M860" s="34"/>
      <c r="N860" s="34"/>
    </row>
    <row r="861" spans="13:14" ht="12.75">
      <c r="M861" s="34"/>
      <c r="N861" s="34"/>
    </row>
    <row r="862" spans="13:14" ht="12.75">
      <c r="M862" s="34"/>
      <c r="N862" s="34"/>
    </row>
    <row r="863" spans="13:14" ht="12.75">
      <c r="M863" s="34"/>
      <c r="N863" s="34"/>
    </row>
    <row r="864" spans="13:14" ht="12.75">
      <c r="M864" s="34"/>
      <c r="N864" s="34"/>
    </row>
    <row r="865" spans="13:14" ht="12.75">
      <c r="M865" s="34"/>
      <c r="N865" s="34"/>
    </row>
    <row r="866" spans="13:14" ht="12.75">
      <c r="M866" s="34"/>
      <c r="N866" s="34"/>
    </row>
    <row r="867" spans="13:14" ht="12.75">
      <c r="M867" s="34"/>
      <c r="N867" s="34"/>
    </row>
    <row r="868" spans="13:14" ht="12.75">
      <c r="M868" s="34"/>
      <c r="N868" s="34"/>
    </row>
    <row r="869" spans="13:14" ht="12.75">
      <c r="M869" s="34"/>
      <c r="N869" s="34"/>
    </row>
    <row r="870" spans="13:14" ht="12.75">
      <c r="M870" s="34"/>
      <c r="N870" s="34"/>
    </row>
    <row r="871" spans="13:14" ht="12.75">
      <c r="M871" s="34"/>
      <c r="N871" s="34"/>
    </row>
    <row r="872" spans="13:14" ht="12.75">
      <c r="M872" s="34"/>
      <c r="N872" s="34"/>
    </row>
    <row r="873" spans="13:14" ht="12.75">
      <c r="M873" s="34"/>
      <c r="N873" s="34"/>
    </row>
    <row r="874" spans="13:14" ht="12.75">
      <c r="M874" s="34"/>
      <c r="N874" s="34"/>
    </row>
    <row r="875" spans="13:14" ht="12.75">
      <c r="M875" s="34"/>
      <c r="N875" s="34"/>
    </row>
    <row r="876" spans="13:14" ht="12.75">
      <c r="M876" s="34"/>
      <c r="N876" s="34"/>
    </row>
    <row r="877" spans="13:14" ht="12.75">
      <c r="M877" s="34"/>
      <c r="N877" s="34"/>
    </row>
    <row r="878" spans="13:14" ht="12.75">
      <c r="M878" s="34"/>
      <c r="N878" s="34"/>
    </row>
    <row r="879" spans="13:14" ht="12.75">
      <c r="M879" s="34"/>
      <c r="N879" s="34"/>
    </row>
    <row r="880" spans="13:14" ht="12.75">
      <c r="M880" s="34"/>
      <c r="N880" s="34"/>
    </row>
    <row r="881" spans="13:14" ht="12.75">
      <c r="M881" s="34"/>
      <c r="N881" s="34"/>
    </row>
    <row r="882" spans="13:14" ht="12.75">
      <c r="M882" s="34"/>
      <c r="N882" s="34"/>
    </row>
    <row r="883" spans="13:14" ht="12.75">
      <c r="M883" s="34"/>
      <c r="N883" s="34"/>
    </row>
    <row r="884" spans="13:14" ht="12.75">
      <c r="M884" s="34"/>
      <c r="N884" s="34"/>
    </row>
    <row r="885" spans="13:14" ht="12.75">
      <c r="M885" s="34"/>
      <c r="N885" s="34"/>
    </row>
    <row r="886" spans="13:14" ht="12.75">
      <c r="M886" s="34"/>
      <c r="N886" s="34"/>
    </row>
    <row r="887" spans="13:14" ht="12.75">
      <c r="M887" s="34"/>
      <c r="N887" s="34"/>
    </row>
    <row r="888" spans="13:14" ht="12.75">
      <c r="M888" s="34"/>
      <c r="N888" s="34"/>
    </row>
    <row r="889" spans="13:14" ht="12.75">
      <c r="M889" s="34"/>
      <c r="N889" s="34"/>
    </row>
    <row r="890" spans="13:14" ht="12.75">
      <c r="M890" s="34"/>
      <c r="N890" s="34"/>
    </row>
    <row r="891" spans="13:14" ht="12.75">
      <c r="M891" s="34"/>
      <c r="N891" s="34"/>
    </row>
    <row r="892" spans="13:14" ht="12.75">
      <c r="M892" s="34"/>
      <c r="N892" s="34"/>
    </row>
    <row r="893" spans="13:14" ht="12.75">
      <c r="M893" s="34"/>
      <c r="N893" s="34"/>
    </row>
    <row r="894" spans="13:14" ht="12.75">
      <c r="M894" s="34"/>
      <c r="N894" s="34"/>
    </row>
    <row r="895" spans="13:14" ht="12.75">
      <c r="M895" s="34"/>
      <c r="N895" s="34"/>
    </row>
    <row r="896" spans="13:14" ht="12.75">
      <c r="M896" s="34"/>
      <c r="N896" s="34"/>
    </row>
    <row r="897" spans="13:14" ht="12.75">
      <c r="M897" s="34"/>
      <c r="N897" s="34"/>
    </row>
    <row r="898" spans="13:14" ht="12.75">
      <c r="M898" s="34"/>
      <c r="N898" s="34"/>
    </row>
    <row r="899" spans="13:14" ht="12.75">
      <c r="M899" s="34"/>
      <c r="N899" s="34"/>
    </row>
    <row r="900" spans="13:14" ht="12.75">
      <c r="M900" s="34"/>
      <c r="N900" s="34"/>
    </row>
    <row r="901" spans="13:14" ht="12.75">
      <c r="M901" s="34"/>
      <c r="N901" s="34"/>
    </row>
    <row r="902" spans="13:14" ht="12.75">
      <c r="M902" s="34"/>
      <c r="N902" s="34"/>
    </row>
    <row r="903" spans="13:14" ht="12.75">
      <c r="M903" s="34"/>
      <c r="N903" s="34"/>
    </row>
    <row r="904" spans="13:14" ht="12.75">
      <c r="M904" s="34"/>
      <c r="N904" s="34"/>
    </row>
    <row r="905" spans="13:14" ht="12.75">
      <c r="M905" s="34"/>
      <c r="N905" s="34"/>
    </row>
    <row r="906" spans="13:14" ht="12.75">
      <c r="M906" s="34"/>
      <c r="N906" s="34"/>
    </row>
    <row r="907" spans="13:14" ht="12.75">
      <c r="M907" s="34"/>
      <c r="N907" s="34"/>
    </row>
    <row r="908" spans="13:14" ht="12.75">
      <c r="M908" s="34"/>
      <c r="N908" s="34"/>
    </row>
    <row r="909" spans="13:14" ht="12.75">
      <c r="M909" s="34"/>
      <c r="N909" s="34"/>
    </row>
    <row r="910" spans="13:14" ht="12.75">
      <c r="M910" s="34"/>
      <c r="N910" s="34"/>
    </row>
    <row r="911" spans="13:14" ht="12.75">
      <c r="M911" s="34"/>
      <c r="N911" s="34"/>
    </row>
    <row r="912" spans="13:14" ht="12.75">
      <c r="M912" s="34"/>
      <c r="N912" s="34"/>
    </row>
    <row r="913" spans="13:14" ht="12.75">
      <c r="M913" s="34"/>
      <c r="N913" s="34"/>
    </row>
    <row r="914" spans="13:14" ht="12.75">
      <c r="M914" s="34"/>
      <c r="N914" s="34"/>
    </row>
    <row r="915" spans="13:14" ht="12.75">
      <c r="M915" s="34"/>
      <c r="N915" s="34"/>
    </row>
    <row r="916" spans="13:14" ht="12.75">
      <c r="M916" s="34"/>
      <c r="N916" s="34"/>
    </row>
    <row r="917" spans="13:14" ht="12.75">
      <c r="M917" s="34"/>
      <c r="N917" s="34"/>
    </row>
    <row r="918" spans="13:14" ht="12.75">
      <c r="M918" s="34"/>
      <c r="N918" s="34"/>
    </row>
    <row r="919" spans="13:14" ht="12.75">
      <c r="M919" s="34"/>
      <c r="N919" s="34"/>
    </row>
    <row r="920" spans="13:14" ht="12.75">
      <c r="M920" s="34"/>
      <c r="N920" s="34"/>
    </row>
    <row r="921" spans="13:14" ht="12.75">
      <c r="M921" s="34"/>
      <c r="N921" s="34"/>
    </row>
    <row r="922" spans="13:14" ht="12.75">
      <c r="M922" s="34"/>
      <c r="N922" s="34"/>
    </row>
    <row r="923" spans="13:14" ht="12.75">
      <c r="M923" s="34"/>
      <c r="N923" s="34"/>
    </row>
    <row r="924" spans="13:14" ht="12.75">
      <c r="M924" s="34"/>
      <c r="N924" s="34"/>
    </row>
    <row r="925" spans="13:14" ht="12.75">
      <c r="M925" s="34"/>
      <c r="N925" s="34"/>
    </row>
    <row r="926" spans="13:14" ht="12.75">
      <c r="M926" s="34"/>
      <c r="N926" s="34"/>
    </row>
    <row r="927" spans="13:14" ht="12.75">
      <c r="M927" s="34"/>
      <c r="N927" s="34"/>
    </row>
    <row r="928" spans="13:14" ht="12.75">
      <c r="M928" s="34"/>
      <c r="N928" s="34"/>
    </row>
    <row r="929" spans="13:14" ht="12.75">
      <c r="M929" s="34"/>
      <c r="N929" s="34"/>
    </row>
    <row r="930" spans="13:14" ht="12.75">
      <c r="M930" s="34"/>
      <c r="N930" s="34"/>
    </row>
    <row r="931" spans="13:14" ht="12.75">
      <c r="M931" s="34"/>
      <c r="N931" s="34"/>
    </row>
    <row r="932" spans="13:14" ht="12.75">
      <c r="M932" s="34"/>
      <c r="N932" s="34"/>
    </row>
    <row r="933" spans="13:14" ht="12.75">
      <c r="M933" s="34"/>
      <c r="N933" s="34"/>
    </row>
    <row r="934" spans="13:14" ht="12.75">
      <c r="M934" s="34"/>
      <c r="N934" s="34"/>
    </row>
    <row r="935" spans="13:14" ht="12.75">
      <c r="M935" s="34"/>
      <c r="N935" s="34"/>
    </row>
    <row r="936" spans="13:14" ht="12.75">
      <c r="M936" s="34"/>
      <c r="N936" s="34"/>
    </row>
    <row r="937" spans="13:14" ht="12.75">
      <c r="M937" s="34"/>
      <c r="N937" s="34"/>
    </row>
    <row r="938" spans="13:14" ht="12.75">
      <c r="M938" s="34"/>
      <c r="N938" s="34"/>
    </row>
    <row r="939" spans="13:14" ht="12.75">
      <c r="M939" s="34"/>
      <c r="N939" s="34"/>
    </row>
    <row r="940" spans="13:14" ht="12.75">
      <c r="M940" s="34"/>
      <c r="N940" s="34"/>
    </row>
    <row r="941" spans="13:14" ht="12.75">
      <c r="M941" s="34"/>
      <c r="N941" s="34"/>
    </row>
    <row r="942" spans="13:14" ht="12.75">
      <c r="M942" s="34"/>
      <c r="N942" s="34"/>
    </row>
    <row r="943" spans="13:14" ht="12.75">
      <c r="M943" s="34"/>
      <c r="N943" s="34"/>
    </row>
    <row r="944" spans="13:14" ht="12.75">
      <c r="M944" s="34"/>
      <c r="N944" s="34"/>
    </row>
    <row r="945" spans="13:14" ht="12.75">
      <c r="M945" s="34"/>
      <c r="N945" s="34"/>
    </row>
    <row r="946" spans="13:14" ht="12.75">
      <c r="M946" s="34"/>
      <c r="N946" s="34"/>
    </row>
    <row r="947" spans="13:14" ht="12.75">
      <c r="M947" s="34"/>
      <c r="N947" s="34"/>
    </row>
    <row r="948" spans="13:14" ht="12.75">
      <c r="M948" s="34"/>
      <c r="N948" s="34"/>
    </row>
    <row r="949" spans="13:14" ht="12.75">
      <c r="M949" s="34"/>
      <c r="N949" s="34"/>
    </row>
    <row r="950" spans="13:14" ht="12.75">
      <c r="M950" s="34"/>
      <c r="N950" s="34"/>
    </row>
    <row r="951" spans="13:14" ht="12.75">
      <c r="M951" s="34"/>
      <c r="N951" s="34"/>
    </row>
    <row r="952" spans="13:14" ht="12.75">
      <c r="M952" s="34"/>
      <c r="N952" s="34"/>
    </row>
    <row r="953" spans="13:14" ht="12.75">
      <c r="M953" s="34"/>
      <c r="N953" s="34"/>
    </row>
    <row r="954" spans="13:14" ht="12.75">
      <c r="M954" s="34"/>
      <c r="N954" s="34"/>
    </row>
    <row r="955" spans="13:14" ht="12.75">
      <c r="M955" s="34"/>
      <c r="N955" s="34"/>
    </row>
    <row r="956" spans="13:14" ht="12.75">
      <c r="M956" s="34"/>
      <c r="N956" s="34"/>
    </row>
    <row r="957" spans="13:14" ht="12.75">
      <c r="M957" s="34"/>
      <c r="N957" s="34"/>
    </row>
    <row r="958" spans="13:14" ht="12.75">
      <c r="M958" s="34"/>
      <c r="N958" s="34"/>
    </row>
    <row r="959" spans="13:14" ht="12.75">
      <c r="M959" s="34"/>
      <c r="N959" s="34"/>
    </row>
    <row r="960" spans="13:14" ht="12.75">
      <c r="M960" s="34"/>
      <c r="N960" s="34"/>
    </row>
    <row r="961" spans="13:14" ht="12.75">
      <c r="M961" s="34"/>
      <c r="N961" s="34"/>
    </row>
    <row r="962" spans="13:14" ht="12.75">
      <c r="M962" s="34"/>
      <c r="N962" s="34"/>
    </row>
    <row r="963" spans="13:14" ht="12.75">
      <c r="M963" s="34"/>
      <c r="N963" s="34"/>
    </row>
    <row r="964" spans="13:14" ht="12.75">
      <c r="M964" s="34"/>
      <c r="N964" s="34"/>
    </row>
    <row r="965" spans="13:14" ht="12.75">
      <c r="M965" s="34"/>
      <c r="N965" s="34"/>
    </row>
    <row r="966" spans="13:14" ht="12.75">
      <c r="M966" s="34"/>
      <c r="N966" s="34"/>
    </row>
    <row r="967" spans="13:14" ht="12.75">
      <c r="M967" s="34"/>
      <c r="N967" s="34"/>
    </row>
    <row r="968" spans="13:14" ht="12.75">
      <c r="M968" s="34"/>
      <c r="N968" s="34"/>
    </row>
    <row r="969" spans="13:14" ht="12.75">
      <c r="M969" s="34"/>
      <c r="N969" s="34"/>
    </row>
    <row r="970" spans="13:14" ht="12.75">
      <c r="M970" s="34"/>
      <c r="N970" s="34"/>
    </row>
    <row r="971" spans="13:14" ht="12.75">
      <c r="M971" s="34"/>
      <c r="N971" s="34"/>
    </row>
    <row r="972" spans="13:14" ht="12.75">
      <c r="M972" s="34"/>
      <c r="N972" s="34"/>
    </row>
    <row r="973" spans="13:14" ht="12.75">
      <c r="M973" s="34"/>
      <c r="N973" s="34"/>
    </row>
    <row r="974" spans="13:14" ht="12.75">
      <c r="M974" s="34"/>
      <c r="N974" s="34"/>
    </row>
    <row r="975" spans="13:14" ht="12.75">
      <c r="M975" s="34"/>
      <c r="N975" s="34"/>
    </row>
    <row r="976" spans="13:14" ht="12.75">
      <c r="M976" s="34"/>
      <c r="N976" s="34"/>
    </row>
    <row r="977" spans="13:14" ht="12.75">
      <c r="M977" s="34"/>
      <c r="N977" s="34"/>
    </row>
    <row r="978" spans="13:14" ht="12.75">
      <c r="M978" s="34"/>
      <c r="N978" s="34"/>
    </row>
    <row r="979" spans="13:14" ht="12.75">
      <c r="M979" s="34"/>
      <c r="N979" s="34"/>
    </row>
    <row r="980" spans="13:14" ht="12.75">
      <c r="M980" s="34"/>
      <c r="N980" s="34"/>
    </row>
    <row r="981" spans="13:14" ht="12.75">
      <c r="M981" s="34"/>
      <c r="N981" s="34"/>
    </row>
    <row r="982" spans="13:14" ht="12.75">
      <c r="M982" s="34"/>
      <c r="N982" s="34"/>
    </row>
    <row r="983" spans="13:14" ht="12.75">
      <c r="M983" s="34"/>
      <c r="N983" s="34"/>
    </row>
    <row r="984" spans="13:14" ht="12.75">
      <c r="M984" s="34"/>
      <c r="N984" s="34"/>
    </row>
    <row r="985" spans="13:14" ht="12.75">
      <c r="M985" s="34"/>
      <c r="N985" s="34"/>
    </row>
    <row r="986" spans="13:14" ht="12.75">
      <c r="M986" s="34"/>
      <c r="N986" s="34"/>
    </row>
    <row r="987" spans="13:14" ht="12.75">
      <c r="M987" s="34"/>
      <c r="N987" s="34"/>
    </row>
    <row r="988" spans="13:14" ht="12.75">
      <c r="M988" s="34"/>
      <c r="N988" s="34"/>
    </row>
    <row r="989" spans="13:14" ht="12.75">
      <c r="M989" s="34"/>
      <c r="N989" s="34"/>
    </row>
    <row r="990" spans="13:14" ht="12.75">
      <c r="M990" s="34"/>
      <c r="N990" s="34"/>
    </row>
    <row r="991" spans="13:14" ht="12.75">
      <c r="M991" s="34"/>
      <c r="N991" s="34"/>
    </row>
    <row r="992" spans="13:14" ht="12.75">
      <c r="M992" s="34"/>
      <c r="N992" s="34"/>
    </row>
    <row r="993" spans="13:14" ht="12.75">
      <c r="M993" s="34"/>
      <c r="N993" s="34"/>
    </row>
    <row r="994" spans="13:14" ht="12.75">
      <c r="M994" s="34"/>
      <c r="N994" s="34"/>
    </row>
    <row r="995" spans="13:14" ht="12.75">
      <c r="M995" s="34"/>
      <c r="N995" s="34"/>
    </row>
    <row r="996" spans="13:14" ht="12.75">
      <c r="M996" s="34"/>
      <c r="N996" s="34"/>
    </row>
    <row r="997" spans="13:14" ht="12.75">
      <c r="M997" s="34"/>
      <c r="N997" s="34"/>
    </row>
    <row r="998" spans="13:14" ht="12.75">
      <c r="M998" s="34"/>
      <c r="N998" s="34"/>
    </row>
    <row r="999" spans="13:14" ht="12.75">
      <c r="M999" s="34"/>
      <c r="N999" s="34"/>
    </row>
    <row r="1000" spans="13:14" ht="12.75">
      <c r="M1000" s="34"/>
      <c r="N1000" s="34"/>
    </row>
    <row r="1001" spans="13:14" ht="12.75">
      <c r="M1001" s="34"/>
      <c r="N1001" s="34"/>
    </row>
    <row r="1002" spans="13:14" ht="12.75">
      <c r="M1002" s="34"/>
      <c r="N1002" s="34"/>
    </row>
    <row r="1003" spans="13:14" ht="12.75">
      <c r="M1003" s="34"/>
      <c r="N1003" s="34"/>
    </row>
    <row r="1004" spans="13:14" ht="12.75">
      <c r="M1004" s="34"/>
      <c r="N1004" s="34"/>
    </row>
    <row r="1005" spans="13:14" ht="12.75">
      <c r="M1005" s="34"/>
      <c r="N1005" s="34"/>
    </row>
    <row r="1006" spans="13:14" ht="12.75">
      <c r="M1006" s="34"/>
      <c r="N1006" s="34"/>
    </row>
    <row r="1007" spans="13:14" ht="12.75">
      <c r="M1007" s="34"/>
      <c r="N1007" s="34"/>
    </row>
    <row r="1008" spans="13:14" ht="12.75">
      <c r="M1008" s="34"/>
      <c r="N1008" s="34"/>
    </row>
    <row r="1009" spans="13:14" ht="12.75">
      <c r="M1009" s="34"/>
      <c r="N1009" s="34"/>
    </row>
    <row r="1010" spans="13:14" ht="12.75">
      <c r="M1010" s="34"/>
      <c r="N1010" s="34"/>
    </row>
    <row r="1011" spans="13:14" ht="12.75">
      <c r="M1011" s="34"/>
      <c r="N1011" s="34"/>
    </row>
    <row r="1012" spans="13:14" ht="12.75">
      <c r="M1012" s="34"/>
      <c r="N1012" s="34"/>
    </row>
    <row r="1013" spans="13:14" ht="12.75">
      <c r="M1013" s="34"/>
      <c r="N1013" s="34"/>
    </row>
    <row r="1014" spans="13:14" ht="12.75">
      <c r="M1014" s="34"/>
      <c r="N1014" s="34"/>
    </row>
    <row r="1015" spans="13:14" ht="12.75">
      <c r="M1015" s="34"/>
      <c r="N1015" s="34"/>
    </row>
    <row r="1016" spans="13:14" ht="12.75">
      <c r="M1016" s="34"/>
      <c r="N1016" s="34"/>
    </row>
    <row r="1017" spans="13:14" ht="12.75">
      <c r="M1017" s="34"/>
      <c r="N1017" s="34"/>
    </row>
    <row r="1018" spans="13:14" ht="12.75">
      <c r="M1018" s="34"/>
      <c r="N1018" s="34"/>
    </row>
    <row r="1019" spans="13:14" ht="12.75">
      <c r="M1019" s="34"/>
      <c r="N1019" s="34"/>
    </row>
    <row r="1020" spans="13:14" ht="12.75">
      <c r="M1020" s="34"/>
      <c r="N1020" s="34"/>
    </row>
    <row r="1021" spans="13:14" ht="12.75">
      <c r="M1021" s="34"/>
      <c r="N1021" s="34"/>
    </row>
    <row r="1022" spans="13:14" ht="12.75">
      <c r="M1022" s="34"/>
      <c r="N1022" s="34"/>
    </row>
    <row r="1023" spans="13:14" ht="12.75">
      <c r="M1023" s="34"/>
      <c r="N1023" s="34"/>
    </row>
    <row r="1024" spans="13:14" ht="12.75">
      <c r="M1024" s="34"/>
      <c r="N1024" s="34"/>
    </row>
    <row r="1025" spans="13:14" ht="12.75">
      <c r="M1025" s="34"/>
      <c r="N1025" s="34"/>
    </row>
    <row r="1026" spans="13:14" ht="12.75">
      <c r="M1026" s="34"/>
      <c r="N1026" s="34"/>
    </row>
    <row r="1027" spans="13:14" ht="12.75">
      <c r="M1027" s="34"/>
      <c r="N1027" s="34"/>
    </row>
    <row r="1028" spans="13:14" ht="12.75">
      <c r="M1028" s="34"/>
      <c r="N1028" s="34"/>
    </row>
    <row r="1029" spans="13:14" ht="12.75">
      <c r="M1029" s="34"/>
      <c r="N1029" s="34"/>
    </row>
    <row r="1030" spans="13:14" ht="12.75">
      <c r="M1030" s="34"/>
      <c r="N1030" s="34"/>
    </row>
    <row r="1031" spans="13:14" ht="12.75">
      <c r="M1031" s="34"/>
      <c r="N1031" s="34"/>
    </row>
    <row r="1032" spans="13:14" ht="12.75">
      <c r="M1032" s="34"/>
      <c r="N1032" s="34"/>
    </row>
    <row r="1033" spans="13:14" ht="12.75">
      <c r="M1033" s="34"/>
      <c r="N1033" s="34"/>
    </row>
    <row r="1034" spans="13:14" ht="12.75">
      <c r="M1034" s="34"/>
      <c r="N1034" s="34"/>
    </row>
    <row r="1035" spans="13:14" ht="12.75">
      <c r="M1035" s="34"/>
      <c r="N1035" s="34"/>
    </row>
    <row r="1036" spans="13:14" ht="12.75">
      <c r="M1036" s="34"/>
      <c r="N1036" s="34"/>
    </row>
    <row r="1037" spans="13:14" ht="12.75">
      <c r="M1037" s="34"/>
      <c r="N1037" s="34"/>
    </row>
    <row r="1038" spans="13:14" ht="12.75">
      <c r="M1038" s="34"/>
      <c r="N1038" s="34"/>
    </row>
    <row r="1039" spans="13:14" ht="12.75">
      <c r="M1039" s="34"/>
      <c r="N1039" s="34"/>
    </row>
    <row r="1040" spans="13:14" ht="12.75">
      <c r="M1040" s="34"/>
      <c r="N1040" s="34"/>
    </row>
    <row r="1041" spans="13:14" ht="12.75">
      <c r="M1041" s="34"/>
      <c r="N1041" s="34"/>
    </row>
    <row r="1042" spans="13:14" ht="12.75">
      <c r="M1042" s="34"/>
      <c r="N1042" s="34"/>
    </row>
    <row r="1043" spans="13:14" ht="12.75">
      <c r="M1043" s="34"/>
      <c r="N1043" s="34"/>
    </row>
    <row r="1044" spans="13:14" ht="12.75">
      <c r="M1044" s="34"/>
      <c r="N1044" s="34"/>
    </row>
    <row r="1045" spans="13:14" ht="12.75">
      <c r="M1045" s="34"/>
      <c r="N1045" s="34"/>
    </row>
    <row r="1046" spans="13:14" ht="12.75">
      <c r="M1046" s="34"/>
      <c r="N1046" s="34"/>
    </row>
    <row r="1047" spans="13:14" ht="12.75">
      <c r="M1047" s="34"/>
      <c r="N1047" s="34"/>
    </row>
    <row r="1048" spans="13:14" ht="12.75">
      <c r="M1048" s="34"/>
      <c r="N1048" s="34"/>
    </row>
    <row r="1049" spans="13:14" ht="12.75">
      <c r="M1049" s="34"/>
      <c r="N1049" s="34"/>
    </row>
    <row r="1050" spans="13:14" ht="12.75">
      <c r="M1050" s="34"/>
      <c r="N1050" s="34"/>
    </row>
    <row r="1051" spans="13:14" ht="12.75">
      <c r="M1051" s="34"/>
      <c r="N1051" s="34"/>
    </row>
    <row r="1052" spans="13:14" ht="12.75">
      <c r="M1052" s="34"/>
      <c r="N1052" s="34"/>
    </row>
    <row r="1053" spans="13:14" ht="12.75">
      <c r="M1053" s="34"/>
      <c r="N1053" s="34"/>
    </row>
    <row r="1054" spans="13:14" ht="12.75">
      <c r="M1054" s="34"/>
      <c r="N1054" s="34"/>
    </row>
    <row r="1055" spans="13:14" ht="12.75">
      <c r="M1055" s="34"/>
      <c r="N1055" s="34"/>
    </row>
    <row r="1056" spans="13:14" ht="12.75">
      <c r="M1056" s="34"/>
      <c r="N1056" s="34"/>
    </row>
    <row r="1057" spans="13:14" ht="12.75">
      <c r="M1057" s="34"/>
      <c r="N1057" s="34"/>
    </row>
    <row r="1058" spans="13:14" ht="12.75">
      <c r="M1058" s="34"/>
      <c r="N1058" s="34"/>
    </row>
    <row r="1059" spans="13:14" ht="12.75">
      <c r="M1059" s="34"/>
      <c r="N1059" s="34"/>
    </row>
    <row r="1060" spans="13:14" ht="12.75">
      <c r="M1060" s="34"/>
      <c r="N1060" s="34"/>
    </row>
    <row r="1061" spans="13:14" ht="12.75">
      <c r="M1061" s="34"/>
      <c r="N1061" s="34"/>
    </row>
    <row r="1062" spans="13:14" ht="12.75">
      <c r="M1062" s="34"/>
      <c r="N1062" s="34"/>
    </row>
    <row r="1063" spans="13:14" ht="12.75">
      <c r="M1063" s="34"/>
      <c r="N1063" s="34"/>
    </row>
    <row r="1064" spans="13:14" ht="12.75">
      <c r="M1064" s="34"/>
      <c r="N1064" s="34"/>
    </row>
    <row r="1065" spans="13:14" ht="12.75">
      <c r="M1065" s="34"/>
      <c r="N1065" s="34"/>
    </row>
    <row r="1066" spans="13:14" ht="12.75">
      <c r="M1066" s="34"/>
      <c r="N1066" s="34"/>
    </row>
    <row r="1067" spans="13:14" ht="12.75">
      <c r="M1067" s="34"/>
      <c r="N1067" s="34"/>
    </row>
    <row r="1068" spans="13:14" ht="12.75">
      <c r="M1068" s="34"/>
      <c r="N1068" s="34"/>
    </row>
    <row r="1069" spans="13:14" ht="12.75">
      <c r="M1069" s="34"/>
      <c r="N1069" s="34"/>
    </row>
    <row r="1070" spans="13:14" ht="12.75">
      <c r="M1070" s="34"/>
      <c r="N1070" s="34"/>
    </row>
    <row r="1071" spans="13:14" ht="12.75">
      <c r="M1071" s="34"/>
      <c r="N1071" s="34"/>
    </row>
    <row r="1072" spans="13:14" ht="12.75">
      <c r="M1072" s="34"/>
      <c r="N1072" s="34"/>
    </row>
    <row r="1073" spans="13:14" ht="12.75">
      <c r="M1073" s="34"/>
      <c r="N1073" s="34"/>
    </row>
    <row r="1074" spans="13:14" ht="12.75">
      <c r="M1074" s="34"/>
      <c r="N1074" s="34"/>
    </row>
    <row r="1075" spans="13:14" ht="12.75">
      <c r="M1075" s="34"/>
      <c r="N1075" s="34"/>
    </row>
    <row r="1076" spans="13:14" ht="12.75">
      <c r="M1076" s="34"/>
      <c r="N1076" s="34"/>
    </row>
    <row r="1077" spans="13:14" ht="12.75">
      <c r="M1077" s="34"/>
      <c r="N1077" s="34"/>
    </row>
    <row r="1078" spans="13:14" ht="12.75">
      <c r="M1078" s="34"/>
      <c r="N1078" s="34"/>
    </row>
    <row r="1079" spans="13:14" ht="12.75">
      <c r="M1079" s="34"/>
      <c r="N1079" s="34"/>
    </row>
    <row r="1080" spans="13:14" ht="12.75">
      <c r="M1080" s="34"/>
      <c r="N1080" s="34"/>
    </row>
    <row r="1081" spans="13:14" ht="12.75">
      <c r="M1081" s="34"/>
      <c r="N1081" s="34"/>
    </row>
    <row r="1082" spans="13:14" ht="12.75">
      <c r="M1082" s="34"/>
      <c r="N1082" s="34"/>
    </row>
    <row r="1083" spans="13:14" ht="12.75">
      <c r="M1083" s="34"/>
      <c r="N1083" s="34"/>
    </row>
    <row r="1084" spans="13:14" ht="12.75">
      <c r="M1084" s="34"/>
      <c r="N1084" s="34"/>
    </row>
    <row r="1085" spans="13:14" ht="12.75">
      <c r="M1085" s="34"/>
      <c r="N1085" s="34"/>
    </row>
    <row r="1086" spans="13:14" ht="12.75">
      <c r="M1086" s="34"/>
      <c r="N1086" s="34"/>
    </row>
    <row r="1087" spans="13:14" ht="12.75">
      <c r="M1087" s="34"/>
      <c r="N1087" s="34"/>
    </row>
    <row r="1088" spans="13:14" ht="12.75">
      <c r="M1088" s="34"/>
      <c r="N1088" s="34"/>
    </row>
    <row r="1089" spans="13:14" ht="12.75">
      <c r="M1089" s="34"/>
      <c r="N1089" s="34"/>
    </row>
    <row r="1090" spans="13:14" ht="12.75">
      <c r="M1090" s="34"/>
      <c r="N1090" s="34"/>
    </row>
    <row r="1091" spans="13:14" ht="12.75">
      <c r="M1091" s="34"/>
      <c r="N1091" s="34"/>
    </row>
    <row r="1092" spans="13:14" ht="12.75">
      <c r="M1092" s="34"/>
      <c r="N1092" s="34"/>
    </row>
    <row r="1093" spans="13:14" ht="12.75">
      <c r="M1093" s="34"/>
      <c r="N1093" s="34"/>
    </row>
    <row r="1094" spans="13:14" ht="12.75">
      <c r="M1094" s="34"/>
      <c r="N1094" s="34"/>
    </row>
    <row r="1095" spans="13:14" ht="12.75">
      <c r="M1095" s="34"/>
      <c r="N1095" s="34"/>
    </row>
    <row r="1096" spans="13:14" ht="12.75">
      <c r="M1096" s="34"/>
      <c r="N1096" s="34"/>
    </row>
    <row r="1097" spans="13:14" ht="12.75">
      <c r="M1097" s="34"/>
      <c r="N1097" s="34"/>
    </row>
    <row r="1098" spans="13:14" ht="12.75">
      <c r="M1098" s="34"/>
      <c r="N1098" s="34"/>
    </row>
    <row r="1099" spans="13:14" ht="12.75">
      <c r="M1099" s="34"/>
      <c r="N1099" s="34"/>
    </row>
    <row r="1100" spans="13:14" ht="12.75">
      <c r="M1100" s="34"/>
      <c r="N1100" s="34"/>
    </row>
    <row r="1101" spans="13:14" ht="12.75">
      <c r="M1101" s="34"/>
      <c r="N1101" s="34"/>
    </row>
    <row r="1102" spans="13:14" ht="12.75">
      <c r="M1102" s="34"/>
      <c r="N1102" s="34"/>
    </row>
    <row r="1103" spans="13:14" ht="12.75">
      <c r="M1103" s="34"/>
      <c r="N1103" s="34"/>
    </row>
    <row r="1104" spans="13:14" ht="12.75">
      <c r="M1104" s="34"/>
      <c r="N1104" s="34"/>
    </row>
    <row r="1105" spans="13:14" ht="12.75">
      <c r="M1105" s="34"/>
      <c r="N1105" s="34"/>
    </row>
    <row r="1106" spans="13:14" ht="12.75">
      <c r="M1106" s="34"/>
      <c r="N1106" s="34"/>
    </row>
    <row r="1107" spans="13:14" ht="12.75">
      <c r="M1107" s="34"/>
      <c r="N1107" s="34"/>
    </row>
    <row r="1108" spans="13:14" ht="12.75">
      <c r="M1108" s="34"/>
      <c r="N1108" s="34"/>
    </row>
    <row r="1109" spans="13:14" ht="12.75">
      <c r="M1109" s="34"/>
      <c r="N1109" s="34"/>
    </row>
    <row r="1110" spans="13:14" ht="12.75">
      <c r="M1110" s="34"/>
      <c r="N1110" s="34"/>
    </row>
    <row r="1111" spans="13:14" ht="12.75">
      <c r="M1111" s="34"/>
      <c r="N1111" s="34"/>
    </row>
    <row r="1112" spans="13:14" ht="12.75">
      <c r="M1112" s="34"/>
      <c r="N1112" s="34"/>
    </row>
    <row r="1113" spans="13:14" ht="12.75">
      <c r="M1113" s="34"/>
      <c r="N1113" s="34"/>
    </row>
    <row r="1114" spans="13:14" ht="12.75">
      <c r="M1114" s="34"/>
      <c r="N1114" s="34"/>
    </row>
    <row r="1115" spans="13:14" ht="12.75">
      <c r="M1115" s="34"/>
      <c r="N1115" s="34"/>
    </row>
    <row r="1116" spans="13:14" ht="12.75">
      <c r="M1116" s="34"/>
      <c r="N1116" s="34"/>
    </row>
    <row r="1117" spans="13:14" ht="12.75">
      <c r="M1117" s="34"/>
      <c r="N1117" s="34"/>
    </row>
    <row r="1118" spans="13:14" ht="12.75">
      <c r="M1118" s="34"/>
      <c r="N1118" s="34"/>
    </row>
    <row r="1119" spans="13:14" ht="12.75">
      <c r="M1119" s="34"/>
      <c r="N1119" s="34"/>
    </row>
    <row r="1120" spans="13:14" ht="12.75">
      <c r="M1120" s="34"/>
      <c r="N1120" s="34"/>
    </row>
    <row r="1121" spans="13:14" ht="12.75">
      <c r="M1121" s="34"/>
      <c r="N1121" s="34"/>
    </row>
    <row r="1122" spans="13:14" ht="12.75">
      <c r="M1122" s="34"/>
      <c r="N1122" s="34"/>
    </row>
    <row r="1123" spans="13:14" ht="12.75">
      <c r="M1123" s="34"/>
      <c r="N1123" s="34"/>
    </row>
    <row r="1124" spans="13:14" ht="12.75">
      <c r="M1124" s="34"/>
      <c r="N1124" s="34"/>
    </row>
    <row r="1125" spans="13:14" ht="12.75">
      <c r="M1125" s="34"/>
      <c r="N1125" s="34"/>
    </row>
    <row r="1126" spans="13:14" ht="12.75">
      <c r="M1126" s="34"/>
      <c r="N1126" s="34"/>
    </row>
    <row r="1127" spans="13:14" ht="12.75">
      <c r="M1127" s="34"/>
      <c r="N1127" s="34"/>
    </row>
    <row r="1128" spans="13:14" ht="12.75">
      <c r="M1128" s="34"/>
      <c r="N1128" s="34"/>
    </row>
    <row r="1129" spans="13:14" ht="12.75">
      <c r="M1129" s="34"/>
      <c r="N1129" s="34"/>
    </row>
    <row r="1130" spans="13:14" ht="12.75">
      <c r="M1130" s="34"/>
      <c r="N1130" s="34"/>
    </row>
    <row r="1131" spans="13:14" ht="12.75">
      <c r="M1131" s="34"/>
      <c r="N1131" s="34"/>
    </row>
    <row r="1132" spans="13:14" ht="12.75">
      <c r="M1132" s="34"/>
      <c r="N1132" s="34"/>
    </row>
    <row r="1133" spans="13:14" ht="12.75">
      <c r="M1133" s="34"/>
      <c r="N1133" s="34"/>
    </row>
    <row r="1134" spans="13:14" ht="12.75">
      <c r="M1134" s="34"/>
      <c r="N1134" s="34"/>
    </row>
    <row r="1135" spans="13:14" ht="12.75">
      <c r="M1135" s="34"/>
      <c r="N1135" s="34"/>
    </row>
    <row r="1136" spans="13:14" ht="12.75">
      <c r="M1136" s="34"/>
      <c r="N1136" s="34"/>
    </row>
    <row r="1137" spans="13:14" ht="12.75">
      <c r="M1137" s="34"/>
      <c r="N1137" s="34"/>
    </row>
    <row r="1138" spans="13:14" ht="12.75">
      <c r="M1138" s="34"/>
      <c r="N1138" s="34"/>
    </row>
    <row r="1139" spans="13:14" ht="12.75">
      <c r="M1139" s="34"/>
      <c r="N1139" s="34"/>
    </row>
    <row r="1140" spans="13:14" ht="12.75">
      <c r="M1140" s="34"/>
      <c r="N1140" s="34"/>
    </row>
    <row r="1141" spans="13:14" ht="12.75">
      <c r="M1141" s="34"/>
      <c r="N1141" s="34"/>
    </row>
    <row r="1142" spans="13:14" ht="12.75">
      <c r="M1142" s="34"/>
      <c r="N1142" s="34"/>
    </row>
    <row r="1143" spans="13:14" ht="12.75">
      <c r="M1143" s="34"/>
      <c r="N1143" s="34"/>
    </row>
    <row r="1144" spans="13:14" ht="12.75">
      <c r="M1144" s="34"/>
      <c r="N1144" s="34"/>
    </row>
    <row r="1145" spans="13:14" ht="12.75">
      <c r="M1145" s="34"/>
      <c r="N1145" s="34"/>
    </row>
    <row r="1146" spans="13:14" ht="12.75">
      <c r="M1146" s="34"/>
      <c r="N1146" s="34"/>
    </row>
    <row r="1147" spans="13:14" ht="12.75">
      <c r="M1147" s="34"/>
      <c r="N1147" s="34"/>
    </row>
    <row r="1148" spans="13:14" ht="12.75">
      <c r="M1148" s="34"/>
      <c r="N1148" s="34"/>
    </row>
    <row r="1149" spans="13:14" ht="12.75">
      <c r="M1149" s="34"/>
      <c r="N1149" s="34"/>
    </row>
    <row r="1150" spans="13:14" ht="12.75">
      <c r="M1150" s="34"/>
      <c r="N1150" s="34"/>
    </row>
    <row r="1151" spans="13:14" ht="12.75">
      <c r="M1151" s="34"/>
      <c r="N1151" s="34"/>
    </row>
    <row r="1152" spans="13:14" ht="12.75">
      <c r="M1152" s="34"/>
      <c r="N1152" s="34"/>
    </row>
    <row r="1153" spans="13:14" ht="12.75">
      <c r="M1153" s="34"/>
      <c r="N1153" s="34"/>
    </row>
    <row r="1154" spans="13:14" ht="12.75">
      <c r="M1154" s="34"/>
      <c r="N1154" s="34"/>
    </row>
    <row r="1155" spans="13:14" ht="12.75">
      <c r="M1155" s="34"/>
      <c r="N1155" s="34"/>
    </row>
    <row r="1156" spans="13:14" ht="12.75">
      <c r="M1156" s="34"/>
      <c r="N1156" s="34"/>
    </row>
    <row r="1157" spans="13:14" ht="12.75">
      <c r="M1157" s="34"/>
      <c r="N1157" s="34"/>
    </row>
    <row r="1158" spans="13:14" ht="12.75">
      <c r="M1158" s="34"/>
      <c r="N1158" s="34"/>
    </row>
    <row r="1159" spans="13:14" ht="12.75">
      <c r="M1159" s="34"/>
      <c r="N1159" s="34"/>
    </row>
    <row r="1160" spans="13:14" ht="12.75">
      <c r="M1160" s="34"/>
      <c r="N1160" s="34"/>
    </row>
    <row r="1161" spans="13:14" ht="12.75">
      <c r="M1161" s="34"/>
      <c r="N1161" s="34"/>
    </row>
    <row r="1162" spans="13:14" ht="12.75">
      <c r="M1162" s="34"/>
      <c r="N1162" s="34"/>
    </row>
    <row r="1163" spans="13:14" ht="12.75">
      <c r="M1163" s="34"/>
      <c r="N1163" s="34"/>
    </row>
    <row r="1164" spans="13:14" ht="12.75">
      <c r="M1164" s="34"/>
      <c r="N1164" s="34"/>
    </row>
    <row r="1165" spans="13:14" ht="12.75">
      <c r="M1165" s="34"/>
      <c r="N1165" s="34"/>
    </row>
    <row r="1166" spans="13:14" ht="12.75">
      <c r="M1166" s="34"/>
      <c r="N1166" s="34"/>
    </row>
    <row r="1167" spans="13:14" ht="12.75">
      <c r="M1167" s="34"/>
      <c r="N1167" s="34"/>
    </row>
    <row r="1168" spans="13:14" ht="12.75">
      <c r="M1168" s="34"/>
      <c r="N1168" s="34"/>
    </row>
    <row r="1169" spans="13:14" ht="12.75">
      <c r="M1169" s="34"/>
      <c r="N1169" s="34"/>
    </row>
    <row r="1170" spans="13:14" ht="12.75">
      <c r="M1170" s="34"/>
      <c r="N1170" s="34"/>
    </row>
    <row r="1171" spans="13:14" ht="12.75">
      <c r="M1171" s="34"/>
      <c r="N1171" s="34"/>
    </row>
    <row r="1172" spans="13:14" ht="12.75">
      <c r="M1172" s="34"/>
      <c r="N1172" s="34"/>
    </row>
    <row r="1173" spans="13:14" ht="12.75">
      <c r="M1173" s="34"/>
      <c r="N1173" s="34"/>
    </row>
    <row r="1174" spans="13:14" ht="12.75">
      <c r="M1174" s="34"/>
      <c r="N1174" s="34"/>
    </row>
    <row r="1175" spans="13:14" ht="12.75">
      <c r="M1175" s="34"/>
      <c r="N1175" s="34"/>
    </row>
    <row r="1176" spans="13:14" ht="12.75">
      <c r="M1176" s="34"/>
      <c r="N1176" s="34"/>
    </row>
    <row r="1177" spans="13:14" ht="12.75">
      <c r="M1177" s="34"/>
      <c r="N1177" s="34"/>
    </row>
    <row r="1178" spans="13:14" ht="12.75">
      <c r="M1178" s="34"/>
      <c r="N1178" s="34"/>
    </row>
    <row r="1179" spans="13:14" ht="12.75">
      <c r="M1179" s="34"/>
      <c r="N1179" s="34"/>
    </row>
    <row r="1180" spans="13:14" ht="12.75">
      <c r="M1180" s="34"/>
      <c r="N1180" s="34"/>
    </row>
    <row r="1181" spans="13:14" ht="12.75">
      <c r="M1181" s="34"/>
      <c r="N1181" s="34"/>
    </row>
    <row r="1182" spans="13:14" ht="12.75">
      <c r="M1182" s="34"/>
      <c r="N1182" s="34"/>
    </row>
    <row r="1183" spans="13:14" ht="12.75">
      <c r="M1183" s="34"/>
      <c r="N1183" s="34"/>
    </row>
    <row r="1184" spans="13:14" ht="12.75">
      <c r="M1184" s="34"/>
      <c r="N1184" s="34"/>
    </row>
    <row r="1185" spans="13:14" ht="12.75">
      <c r="M1185" s="34"/>
      <c r="N1185" s="34"/>
    </row>
    <row r="1186" spans="13:14" ht="12.75">
      <c r="M1186" s="34"/>
      <c r="N1186" s="34"/>
    </row>
    <row r="1187" spans="13:14" ht="12.75">
      <c r="M1187" s="34"/>
      <c r="N1187" s="34"/>
    </row>
    <row r="1188" spans="13:14" ht="12.75">
      <c r="M1188" s="34"/>
      <c r="N1188" s="34"/>
    </row>
    <row r="1189" spans="13:14" ht="12.75">
      <c r="M1189" s="34"/>
      <c r="N1189" s="34"/>
    </row>
    <row r="1190" spans="13:14" ht="12.75">
      <c r="M1190" s="34"/>
      <c r="N1190" s="34"/>
    </row>
    <row r="1191" spans="13:14" ht="12.75">
      <c r="M1191" s="34"/>
      <c r="N1191" s="34"/>
    </row>
    <row r="1192" spans="13:14" ht="12.75">
      <c r="M1192" s="34"/>
      <c r="N1192" s="34"/>
    </row>
    <row r="1193" spans="13:14" ht="12.75">
      <c r="M1193" s="34"/>
      <c r="N1193" s="34"/>
    </row>
    <row r="1194" spans="13:14" ht="12.75">
      <c r="M1194" s="34"/>
      <c r="N1194" s="34"/>
    </row>
    <row r="1195" spans="13:14" ht="12.75">
      <c r="M1195" s="34"/>
      <c r="N1195" s="34"/>
    </row>
    <row r="1196" spans="13:14" ht="12.75">
      <c r="M1196" s="34"/>
      <c r="N1196" s="34"/>
    </row>
    <row r="1197" spans="13:14" ht="12.75">
      <c r="M1197" s="34"/>
      <c r="N1197" s="34"/>
    </row>
    <row r="1198" spans="13:14" ht="12.75">
      <c r="M1198" s="34"/>
      <c r="N1198" s="34"/>
    </row>
    <row r="1199" spans="13:14" ht="12.75">
      <c r="M1199" s="34"/>
      <c r="N1199" s="34"/>
    </row>
    <row r="1200" spans="13:14" ht="12.75">
      <c r="M1200" s="34"/>
      <c r="N1200" s="34"/>
    </row>
    <row r="1201" spans="13:14" ht="12.75">
      <c r="M1201" s="34"/>
      <c r="N1201" s="34"/>
    </row>
    <row r="1202" spans="13:14" ht="12.75">
      <c r="M1202" s="34"/>
      <c r="N1202" s="34"/>
    </row>
    <row r="1203" spans="13:14" ht="12.75">
      <c r="M1203" s="34"/>
      <c r="N1203" s="34"/>
    </row>
    <row r="1204" spans="13:14" ht="12.75">
      <c r="M1204" s="34"/>
      <c r="N1204" s="34"/>
    </row>
    <row r="1205" spans="13:14" ht="12.75">
      <c r="M1205" s="34"/>
      <c r="N1205" s="34"/>
    </row>
    <row r="1206" spans="13:14" ht="12.75">
      <c r="M1206" s="34"/>
      <c r="N1206" s="34"/>
    </row>
    <row r="1207" spans="13:14" ht="12.75">
      <c r="M1207" s="34"/>
      <c r="N1207" s="34"/>
    </row>
    <row r="1208" spans="13:14" ht="12.75">
      <c r="M1208" s="34"/>
      <c r="N1208" s="34"/>
    </row>
    <row r="1209" spans="13:14" ht="12.75">
      <c r="M1209" s="34"/>
      <c r="N1209" s="34"/>
    </row>
    <row r="1210" spans="13:14" ht="12.75">
      <c r="M1210" s="34"/>
      <c r="N1210" s="34"/>
    </row>
    <row r="1211" spans="13:14" ht="12.75">
      <c r="M1211" s="34"/>
      <c r="N1211" s="34"/>
    </row>
    <row r="1212" spans="13:14" ht="12.75">
      <c r="M1212" s="34"/>
      <c r="N1212" s="34"/>
    </row>
    <row r="1213" spans="13:14" ht="12.75">
      <c r="M1213" s="34"/>
      <c r="N1213" s="34"/>
    </row>
    <row r="1214" spans="13:14" ht="12.75">
      <c r="M1214" s="34"/>
      <c r="N1214" s="34"/>
    </row>
    <row r="1215" spans="13:14" ht="12.75">
      <c r="M1215" s="34"/>
      <c r="N1215" s="34"/>
    </row>
    <row r="1216" spans="13:14" ht="12.75">
      <c r="M1216" s="34"/>
      <c r="N1216" s="34"/>
    </row>
    <row r="1217" spans="13:14" ht="12.75">
      <c r="M1217" s="34"/>
      <c r="N1217" s="34"/>
    </row>
    <row r="1218" spans="13:14" ht="12.75">
      <c r="M1218" s="34"/>
      <c r="N1218" s="34"/>
    </row>
    <row r="1219" spans="13:14" ht="12.75">
      <c r="M1219" s="34"/>
      <c r="N1219" s="34"/>
    </row>
    <row r="1220" spans="13:14" ht="12.75">
      <c r="M1220" s="34"/>
      <c r="N1220" s="34"/>
    </row>
    <row r="1221" spans="13:14" ht="12.75">
      <c r="M1221" s="34"/>
      <c r="N1221" s="34"/>
    </row>
    <row r="1222" spans="13:14" ht="12.75">
      <c r="M1222" s="34"/>
      <c r="N1222" s="34"/>
    </row>
    <row r="1223" spans="13:14" ht="12.75">
      <c r="M1223" s="34"/>
      <c r="N1223" s="34"/>
    </row>
    <row r="1224" spans="13:14" ht="12.75">
      <c r="M1224" s="34"/>
      <c r="N1224" s="34"/>
    </row>
    <row r="1225" spans="13:14" ht="12.75">
      <c r="M1225" s="34"/>
      <c r="N1225" s="34"/>
    </row>
    <row r="1226" spans="13:14" ht="12.75">
      <c r="M1226" s="34"/>
      <c r="N1226" s="34"/>
    </row>
    <row r="1227" spans="13:14" ht="12.75">
      <c r="M1227" s="34"/>
      <c r="N1227" s="34"/>
    </row>
    <row r="1228" spans="13:14" ht="12.75">
      <c r="M1228" s="34"/>
      <c r="N1228" s="34"/>
    </row>
    <row r="1229" spans="13:14" ht="12.75">
      <c r="M1229" s="34"/>
      <c r="N1229" s="34"/>
    </row>
    <row r="1230" spans="13:14" ht="12.75">
      <c r="M1230" s="34"/>
      <c r="N1230" s="34"/>
    </row>
    <row r="1231" spans="13:14" ht="12.75">
      <c r="M1231" s="34"/>
      <c r="N1231" s="34"/>
    </row>
    <row r="1232" spans="13:14" ht="12.75">
      <c r="M1232" s="34"/>
      <c r="N1232" s="34"/>
    </row>
    <row r="1233" spans="13:14" ht="12.75">
      <c r="M1233" s="34"/>
      <c r="N1233" s="34"/>
    </row>
    <row r="1234" spans="13:14" ht="12.75">
      <c r="M1234" s="34"/>
      <c r="N1234" s="34"/>
    </row>
    <row r="1235" spans="13:14" ht="12.75">
      <c r="M1235" s="34"/>
      <c r="N1235" s="34"/>
    </row>
    <row r="1236" spans="13:14" ht="12.75">
      <c r="M1236" s="34"/>
      <c r="N1236" s="34"/>
    </row>
    <row r="1237" spans="13:14" ht="12.75">
      <c r="M1237" s="34"/>
      <c r="N1237" s="34"/>
    </row>
    <row r="1238" spans="13:14" ht="12.75">
      <c r="M1238" s="34"/>
      <c r="N1238" s="34"/>
    </row>
    <row r="1239" spans="13:14" ht="12.75">
      <c r="M1239" s="34"/>
      <c r="N1239" s="34"/>
    </row>
    <row r="1240" spans="13:14" ht="12.75">
      <c r="M1240" s="34"/>
      <c r="N1240" s="34"/>
    </row>
    <row r="1241" spans="13:14" ht="12.75">
      <c r="M1241" s="34"/>
      <c r="N1241" s="34"/>
    </row>
    <row r="1242" spans="13:14" ht="12.75">
      <c r="M1242" s="34"/>
      <c r="N1242" s="34"/>
    </row>
    <row r="1243" spans="13:14" ht="12.75">
      <c r="M1243" s="34"/>
      <c r="N1243" s="34"/>
    </row>
    <row r="1244" spans="13:14" ht="12.75">
      <c r="M1244" s="34"/>
      <c r="N1244" s="34"/>
    </row>
    <row r="1245" spans="13:14" ht="12.75">
      <c r="M1245" s="34"/>
      <c r="N1245" s="34"/>
    </row>
    <row r="1246" spans="13:14" ht="12.75">
      <c r="M1246" s="34"/>
      <c r="N1246" s="34"/>
    </row>
    <row r="1247" spans="13:14" ht="12.75">
      <c r="M1247" s="34"/>
      <c r="N1247" s="34"/>
    </row>
    <row r="1248" spans="13:14" ht="12.75">
      <c r="M1248" s="34"/>
      <c r="N1248" s="34"/>
    </row>
    <row r="1249" spans="13:14" ht="12.75">
      <c r="M1249" s="34"/>
      <c r="N1249" s="34"/>
    </row>
    <row r="1250" spans="13:14" ht="12.75">
      <c r="M1250" s="34"/>
      <c r="N1250" s="34"/>
    </row>
    <row r="1251" spans="13:14" ht="12.75">
      <c r="M1251" s="34"/>
      <c r="N1251" s="34"/>
    </row>
    <row r="1252" spans="13:14" ht="12.75">
      <c r="M1252" s="34"/>
      <c r="N1252" s="34"/>
    </row>
    <row r="1253" spans="13:14" ht="12.75">
      <c r="M1253" s="34"/>
      <c r="N1253" s="34"/>
    </row>
    <row r="1254" spans="13:14" ht="12.75">
      <c r="M1254" s="34"/>
      <c r="N1254" s="34"/>
    </row>
    <row r="1255" spans="13:14" ht="12.75">
      <c r="M1255" s="34"/>
      <c r="N1255" s="34"/>
    </row>
    <row r="1256" spans="13:14" ht="12.75">
      <c r="M1256" s="34"/>
      <c r="N1256" s="34"/>
    </row>
    <row r="1257" spans="13:14" ht="12.75">
      <c r="M1257" s="34"/>
      <c r="N1257" s="34"/>
    </row>
    <row r="1258" spans="13:14" ht="12.75">
      <c r="M1258" s="34"/>
      <c r="N1258" s="34"/>
    </row>
    <row r="1259" spans="13:14" ht="12.75">
      <c r="M1259" s="34"/>
      <c r="N1259" s="34"/>
    </row>
    <row r="1260" spans="13:14" ht="12.75">
      <c r="M1260" s="34"/>
      <c r="N1260" s="34"/>
    </row>
    <row r="1261" spans="13:14" ht="12.75">
      <c r="M1261" s="34"/>
      <c r="N1261" s="34"/>
    </row>
    <row r="1262" spans="13:14" ht="12.75">
      <c r="M1262" s="34"/>
      <c r="N1262" s="34"/>
    </row>
    <row r="1263" spans="13:14" ht="12.75">
      <c r="M1263" s="34"/>
      <c r="N1263" s="34"/>
    </row>
    <row r="1264" spans="13:14" ht="12.75">
      <c r="M1264" s="34"/>
      <c r="N1264" s="34"/>
    </row>
    <row r="1265" spans="13:14" ht="12.75">
      <c r="M1265" s="34"/>
      <c r="N1265" s="34"/>
    </row>
    <row r="1266" spans="13:14" ht="12.75">
      <c r="M1266" s="34"/>
      <c r="N1266" s="34"/>
    </row>
    <row r="1267" spans="13:14" ht="12.75">
      <c r="M1267" s="34"/>
      <c r="N1267" s="34"/>
    </row>
    <row r="1268" spans="13:14" ht="12.75">
      <c r="M1268" s="34"/>
      <c r="N1268" s="34"/>
    </row>
    <row r="1269" spans="13:14" ht="12.75">
      <c r="M1269" s="34"/>
      <c r="N1269" s="34"/>
    </row>
    <row r="1270" spans="13:14" ht="12.75">
      <c r="M1270" s="34"/>
      <c r="N1270" s="34"/>
    </row>
    <row r="1271" spans="13:14" ht="12.75">
      <c r="M1271" s="34"/>
      <c r="N1271" s="34"/>
    </row>
    <row r="1272" spans="13:14" ht="12.75">
      <c r="M1272" s="34"/>
      <c r="N1272" s="34"/>
    </row>
    <row r="1273" spans="13:14" ht="12.75">
      <c r="M1273" s="34"/>
      <c r="N1273" s="34"/>
    </row>
    <row r="1274" spans="13:14" ht="12.75">
      <c r="M1274" s="34"/>
      <c r="N1274" s="34"/>
    </row>
    <row r="1275" spans="13:14" ht="12.75">
      <c r="M1275" s="34"/>
      <c r="N1275" s="34"/>
    </row>
    <row r="1276" spans="13:14" ht="12.75">
      <c r="M1276" s="34"/>
      <c r="N1276" s="34"/>
    </row>
    <row r="1277" spans="13:14" ht="12.75">
      <c r="M1277" s="34"/>
      <c r="N1277" s="34"/>
    </row>
    <row r="1278" spans="13:14" ht="12.75">
      <c r="M1278" s="34"/>
      <c r="N1278" s="34"/>
    </row>
    <row r="1279" spans="13:14" ht="12.75">
      <c r="M1279" s="34"/>
      <c r="N1279" s="34"/>
    </row>
    <row r="1280" spans="13:14" ht="12.75">
      <c r="M1280" s="34"/>
      <c r="N1280" s="34"/>
    </row>
    <row r="1281" spans="13:14" ht="12.75">
      <c r="M1281" s="34"/>
      <c r="N1281" s="34"/>
    </row>
    <row r="1282" spans="13:14" ht="12.75">
      <c r="M1282" s="34"/>
      <c r="N1282" s="34"/>
    </row>
    <row r="1283" spans="13:14" ht="12.75">
      <c r="M1283" s="34"/>
      <c r="N1283" s="34"/>
    </row>
    <row r="1284" spans="13:14" ht="12.75">
      <c r="M1284" s="34"/>
      <c r="N1284" s="34"/>
    </row>
    <row r="1285" spans="13:14" ht="12.75">
      <c r="M1285" s="34"/>
      <c r="N1285" s="34"/>
    </row>
    <row r="1286" spans="13:14" ht="12.75">
      <c r="M1286" s="34"/>
      <c r="N1286" s="34"/>
    </row>
    <row r="1287" spans="13:14" ht="12.75">
      <c r="M1287" s="34"/>
      <c r="N1287" s="34"/>
    </row>
    <row r="1288" spans="13:14" ht="12.75">
      <c r="M1288" s="34"/>
      <c r="N1288" s="34"/>
    </row>
    <row r="1289" spans="13:14" ht="12.75">
      <c r="M1289" s="34"/>
      <c r="N1289" s="34"/>
    </row>
    <row r="1290" spans="13:14" ht="12.75">
      <c r="M1290" s="34"/>
      <c r="N1290" s="34"/>
    </row>
    <row r="1291" spans="13:14" ht="12.75">
      <c r="M1291" s="34"/>
      <c r="N1291" s="34"/>
    </row>
    <row r="1292" spans="13:14" ht="12.75">
      <c r="M1292" s="34"/>
      <c r="N1292" s="34"/>
    </row>
    <row r="1293" spans="13:14" ht="12.75">
      <c r="M1293" s="34"/>
      <c r="N1293" s="34"/>
    </row>
    <row r="1294" spans="13:14" ht="12.75">
      <c r="M1294" s="34"/>
      <c r="N1294" s="34"/>
    </row>
    <row r="1295" spans="13:14" ht="12.75">
      <c r="M1295" s="34"/>
      <c r="N1295" s="34"/>
    </row>
    <row r="1296" spans="13:14" ht="12.75">
      <c r="M1296" s="34"/>
      <c r="N1296" s="34"/>
    </row>
    <row r="1297" spans="13:14" ht="12.75">
      <c r="M1297" s="34"/>
      <c r="N1297" s="34"/>
    </row>
    <row r="1298" spans="13:14" ht="12.75">
      <c r="M1298" s="34"/>
      <c r="N1298" s="34"/>
    </row>
    <row r="1299" spans="13:14" ht="12.75">
      <c r="M1299" s="34"/>
      <c r="N1299" s="34"/>
    </row>
  </sheetData>
  <mergeCells count="2">
    <mergeCell ref="A1:I2"/>
    <mergeCell ref="A3:I3"/>
  </mergeCells>
  <printOptions/>
  <pageMargins left="0.75" right="0.75" top="1" bottom="1" header="0.5" footer="0.5"/>
  <pageSetup horizontalDpi="360" verticalDpi="36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5">
      <selection activeCell="N22" sqref="N22"/>
    </sheetView>
  </sheetViews>
  <sheetFormatPr defaultColWidth="9.140625" defaultRowHeight="12.75"/>
  <cols>
    <col min="1" max="1" width="13.140625" style="0" customWidth="1"/>
  </cols>
  <sheetData>
    <row r="27" ht="12.75">
      <c r="J27" s="23"/>
    </row>
    <row r="36" ht="12.75">
      <c r="J36" s="24" t="s">
        <v>44</v>
      </c>
    </row>
    <row r="38" spans="10:12" ht="12.75">
      <c r="J38" s="24"/>
      <c r="L38" s="24"/>
    </row>
    <row r="42" spans="11:12" ht="12.75">
      <c r="K42" s="24"/>
      <c r="L42" s="24"/>
    </row>
    <row r="46" ht="15">
      <c r="A46" s="25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2011-01-20T08:29:56Z</cp:lastPrinted>
  <dcterms:created xsi:type="dcterms:W3CDTF">2000-06-08T11:18:35Z</dcterms:created>
  <dcterms:modified xsi:type="dcterms:W3CDTF">2011-01-24T13:53:02Z</dcterms:modified>
  <cp:category/>
  <cp:version/>
  <cp:contentType/>
  <cp:contentStatus/>
</cp:coreProperties>
</file>