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5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<sst xmlns="http://schemas.openxmlformats.org/spreadsheetml/2006/main" count="116" uniqueCount="53">
  <si>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</si>
  <si>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</si>
  <si>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</si>
  <si>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</si>
  <si>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</si>
  <si>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</si>
  <si>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</si>
  <si>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</si>
  <si>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</si>
  <si>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</si>
  <si>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</si>
  <si>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</si>
  <si>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</si>
  <si>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</si>
  <si>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</si>
  <si>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</si>
  <si>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</si>
  <si>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</si>
  <si>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</si>
  <si>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</si>
  <si>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</si>
  <si>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</si>
  <si>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</si>
  <si>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</si>
  <si>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</si>
  <si>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</si>
  <si>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</si>
  <si>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</si>
  <si>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</si>
  <si>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</si>
  <si>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</si>
  <si>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</si>
  <si>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</si>
  <si>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</si>
  <si>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</si>
  <si>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</si>
  <si>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</si>
  <si>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</si>
  <si>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</si>
  <si>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</si>
  <si>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</si>
  <si>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</si>
  <si>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</si>
  <si>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</si>
  <si>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</si>
  <si>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</si>
  <si>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</si>
  <si>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</si>
  <si>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POZZUOLI-LICOLA</t>
  </si>
  <si>
    <t>Stazione  di Pozzuoli - Licola</t>
  </si>
  <si>
    <t>Stazione di Pozzuoli - Licola</t>
  </si>
  <si>
    <t>STAZIONE  DI  POZZUOLI -  LICOLA</t>
  </si>
  <si>
    <t>Lat. N. 40,866320  Long. E.  14,065960  Alt.  15  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</si>
</sst>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18.8</c:v>
                </c:pt>
                <c:pt idx="1">
                  <c:v>18.6</c:v>
                </c:pt>
                <c:pt idx="2">
                  <c:v>12</c:v>
                </c:pt>
                <c:pt idx="3">
                  <c:v>13.7</c:v>
                </c:pt>
                <c:pt idx="4">
                  <c:v>15</c:v>
                </c:pt>
                <c:pt idx="5">
                  <c:v>16.9</c:v>
                </c:pt>
                <c:pt idx="6">
                  <c:v>16.6</c:v>
                </c:pt>
                <c:pt idx="7">
                  <c:v>20.4</c:v>
                </c:pt>
                <c:pt idx="8">
                  <c:v>21.7</c:v>
                </c:pt>
                <c:pt idx="9">
                  <c:v>19.6</c:v>
                </c:pt>
                <c:pt idx="10">
                  <c:v>18.4</c:v>
                </c:pt>
                <c:pt idx="11">
                  <c:v>20</c:v>
                </c:pt>
                <c:pt idx="12">
                  <c:v>19.6</c:v>
                </c:pt>
                <c:pt idx="13">
                  <c:v>19</c:v>
                </c:pt>
                <c:pt idx="14">
                  <c:v>19.5</c:v>
                </c:pt>
                <c:pt idx="15">
                  <c:v>22.9</c:v>
                </c:pt>
                <c:pt idx="16">
                  <c:v>22</c:v>
                </c:pt>
                <c:pt idx="17">
                  <c:v>16.4</c:v>
                </c:pt>
                <c:pt idx="18">
                  <c:v>16.1</c:v>
                </c:pt>
                <c:pt idx="19">
                  <c:v>13.2</c:v>
                </c:pt>
                <c:pt idx="20">
                  <c:v>17</c:v>
                </c:pt>
                <c:pt idx="21">
                  <c:v>8.8</c:v>
                </c:pt>
                <c:pt idx="22">
                  <c:v>9.5</c:v>
                </c:pt>
                <c:pt idx="23">
                  <c:v>14.4</c:v>
                </c:pt>
                <c:pt idx="24">
                  <c:v>16.1</c:v>
                </c:pt>
                <c:pt idx="25">
                  <c:v>13.1</c:v>
                </c:pt>
                <c:pt idx="26">
                  <c:v>17.7</c:v>
                </c:pt>
                <c:pt idx="27">
                  <c:v>16.7</c:v>
                </c:pt>
                <c:pt idx="28">
                  <c:v>14.1</c:v>
                </c:pt>
                <c:pt idx="29">
                  <c:v>15.6</c:v>
                </c:pt>
                <c:pt idx="30">
                  <c:v>20.2</c:v>
                </c:pt>
                <c:pt idx="31">
                  <c:v>16.5</c:v>
                </c:pt>
                <c:pt idx="32">
                  <c:v>14.8</c:v>
                </c:pt>
                <c:pt idx="33">
                  <c:v>15</c:v>
                </c:pt>
                <c:pt idx="34">
                  <c:v>20.3</c:v>
                </c:pt>
                <c:pt idx="35">
                  <c:v>21.9</c:v>
                </c:pt>
                <c:pt idx="36">
                  <c:v>20</c:v>
                </c:pt>
                <c:pt idx="37">
                  <c:v>20.1</c:v>
                </c:pt>
                <c:pt idx="38">
                  <c:v>16.5</c:v>
                </c:pt>
                <c:pt idx="39">
                  <c:v>17</c:v>
                </c:pt>
                <c:pt idx="40">
                  <c:v>19.5</c:v>
                </c:pt>
                <c:pt idx="41">
                  <c:v>14.9</c:v>
                </c:pt>
                <c:pt idx="42">
                  <c:v>17.5</c:v>
                </c:pt>
                <c:pt idx="43">
                  <c:v>19.6</c:v>
                </c:pt>
                <c:pt idx="44">
                  <c:v>18.6</c:v>
                </c:pt>
                <c:pt idx="45">
                  <c:v>18.8</c:v>
                </c:pt>
                <c:pt idx="46">
                  <c:v>13.9</c:v>
                </c:pt>
                <c:pt idx="47">
                  <c:v>17.5</c:v>
                </c:pt>
                <c:pt idx="48">
                  <c:v>18.3</c:v>
                </c:pt>
                <c:pt idx="49">
                  <c:v>21.9</c:v>
                </c:pt>
                <c:pt idx="50">
                  <c:v>19.1</c:v>
                </c:pt>
                <c:pt idx="51">
                  <c:v>17.7</c:v>
                </c:pt>
                <c:pt idx="52">
                  <c:v>17.4</c:v>
                </c:pt>
                <c:pt idx="53">
                  <c:v>12.8</c:v>
                </c:pt>
                <c:pt idx="54">
                  <c:v>13.3</c:v>
                </c:pt>
                <c:pt idx="55">
                  <c:v>15.7</c:v>
                </c:pt>
                <c:pt idx="56">
                  <c:v>14.2</c:v>
                </c:pt>
                <c:pt idx="57">
                  <c:v>16.1</c:v>
                </c:pt>
                <c:pt idx="58">
                  <c:v>11.5</c:v>
                </c:pt>
                <c:pt idx="59">
                  <c:v>15.5</c:v>
                </c:pt>
                <c:pt idx="60">
                  <c:v>16.3</c:v>
                </c:pt>
                <c:pt idx="61">
                  <c:v>16.3</c:v>
                </c:pt>
                <c:pt idx="62">
                  <c:v>14.4</c:v>
                </c:pt>
                <c:pt idx="63">
                  <c:v>10.3</c:v>
                </c:pt>
                <c:pt idx="64">
                  <c:v>16.6</c:v>
                </c:pt>
                <c:pt idx="65">
                  <c:v>12.2</c:v>
                </c:pt>
                <c:pt idx="66">
                  <c:v>12.8</c:v>
                </c:pt>
                <c:pt idx="67">
                  <c:v>13.7</c:v>
                </c:pt>
                <c:pt idx="68">
                  <c:v>16</c:v>
                </c:pt>
                <c:pt idx="69">
                  <c:v>16.8</c:v>
                </c:pt>
                <c:pt idx="70">
                  <c:v>17.7</c:v>
                </c:pt>
                <c:pt idx="71">
                  <c:v>16.3</c:v>
                </c:pt>
                <c:pt idx="72">
                  <c:v>21.3</c:v>
                </c:pt>
                <c:pt idx="73">
                  <c:v>21.1</c:v>
                </c:pt>
                <c:pt idx="74">
                  <c:v>21.5</c:v>
                </c:pt>
                <c:pt idx="75">
                  <c:v>16.7</c:v>
                </c:pt>
                <c:pt idx="76">
                  <c:v>18.7</c:v>
                </c:pt>
                <c:pt idx="77">
                  <c:v>21</c:v>
                </c:pt>
                <c:pt idx="78">
                  <c:v>18.2</c:v>
                </c:pt>
                <c:pt idx="79">
                  <c:v>18.4</c:v>
                </c:pt>
                <c:pt idx="80">
                  <c:v>21.4</c:v>
                </c:pt>
                <c:pt idx="81">
                  <c:v>21</c:v>
                </c:pt>
                <c:pt idx="82">
                  <c:v>21.1</c:v>
                </c:pt>
                <c:pt idx="83">
                  <c:v>18.8</c:v>
                </c:pt>
                <c:pt idx="84">
                  <c:v>19.7</c:v>
                </c:pt>
                <c:pt idx="85">
                  <c:v>19.6</c:v>
                </c:pt>
                <c:pt idx="86">
                  <c:v>16.1</c:v>
                </c:pt>
                <c:pt idx="87">
                  <c:v>19.6</c:v>
                </c:pt>
                <c:pt idx="88">
                  <c:v>19.8</c:v>
                </c:pt>
                <c:pt idx="89">
                  <c:v>23.3</c:v>
                </c:pt>
                <c:pt idx="90">
                  <c:v>22.9</c:v>
                </c:pt>
                <c:pt idx="91">
                  <c:v>26.2</c:v>
                </c:pt>
                <c:pt idx="92">
                  <c:v>20.5</c:v>
                </c:pt>
                <c:pt idx="93">
                  <c:v>20.5</c:v>
                </c:pt>
                <c:pt idx="94">
                  <c:v>17.2</c:v>
                </c:pt>
                <c:pt idx="95">
                  <c:v>25.4</c:v>
                </c:pt>
                <c:pt idx="96">
                  <c:v>24.5</c:v>
                </c:pt>
                <c:pt idx="97">
                  <c:v>20</c:v>
                </c:pt>
                <c:pt idx="98">
                  <c:v>21.4</c:v>
                </c:pt>
                <c:pt idx="99">
                  <c:v>21.8</c:v>
                </c:pt>
                <c:pt idx="100">
                  <c:v>27.3</c:v>
                </c:pt>
                <c:pt idx="101">
                  <c:v>21.9</c:v>
                </c:pt>
                <c:pt idx="102">
                  <c:v>17.9</c:v>
                </c:pt>
                <c:pt idx="103">
                  <c:v>19.1</c:v>
                </c:pt>
                <c:pt idx="104">
                  <c:v>17.9</c:v>
                </c:pt>
                <c:pt idx="105">
                  <c:v>21.4</c:v>
                </c:pt>
                <c:pt idx="106">
                  <c:v>22.3</c:v>
                </c:pt>
                <c:pt idx="107">
                  <c:v>21.9</c:v>
                </c:pt>
                <c:pt idx="108">
                  <c:v>20.6</c:v>
                </c:pt>
                <c:pt idx="109">
                  <c:v>23.5</c:v>
                </c:pt>
                <c:pt idx="110">
                  <c:v>23.9</c:v>
                </c:pt>
                <c:pt idx="111">
                  <c:v>23.3</c:v>
                </c:pt>
                <c:pt idx="112">
                  <c:v>24.1</c:v>
                </c:pt>
                <c:pt idx="113">
                  <c:v>24</c:v>
                </c:pt>
                <c:pt idx="114">
                  <c:v>22.7</c:v>
                </c:pt>
                <c:pt idx="115">
                  <c:v>18.6</c:v>
                </c:pt>
                <c:pt idx="116">
                  <c:v>25.6</c:v>
                </c:pt>
                <c:pt idx="117">
                  <c:v>23.6</c:v>
                </c:pt>
                <c:pt idx="118">
                  <c:v>22.2</c:v>
                </c:pt>
                <c:pt idx="119">
                  <c:v>15.5</c:v>
                </c:pt>
                <c:pt idx="120">
                  <c:v>22.6</c:v>
                </c:pt>
                <c:pt idx="121">
                  <c:v>21.7</c:v>
                </c:pt>
                <c:pt idx="122">
                  <c:v>23.7</c:v>
                </c:pt>
                <c:pt idx="123">
                  <c:v>23.6</c:v>
                </c:pt>
                <c:pt idx="124">
                  <c:v>25.7</c:v>
                </c:pt>
                <c:pt idx="125">
                  <c:v>23.6</c:v>
                </c:pt>
                <c:pt idx="126">
                  <c:v>23.3</c:v>
                </c:pt>
                <c:pt idx="127">
                  <c:v>23.3</c:v>
                </c:pt>
                <c:pt idx="128">
                  <c:v>22.3</c:v>
                </c:pt>
                <c:pt idx="129">
                  <c:v>28</c:v>
                </c:pt>
                <c:pt idx="130">
                  <c:v>26.2</c:v>
                </c:pt>
                <c:pt idx="131">
                  <c:v>30.6</c:v>
                </c:pt>
                <c:pt idx="132">
                  <c:v>25.4</c:v>
                </c:pt>
                <c:pt idx="133">
                  <c:v>26.3</c:v>
                </c:pt>
                <c:pt idx="134">
                  <c:v>26.2</c:v>
                </c:pt>
                <c:pt idx="135">
                  <c:v>24</c:v>
                </c:pt>
                <c:pt idx="136">
                  <c:v>25.2</c:v>
                </c:pt>
                <c:pt idx="137">
                  <c:v>26.1</c:v>
                </c:pt>
                <c:pt idx="138">
                  <c:v>26.2</c:v>
                </c:pt>
                <c:pt idx="139">
                  <c:v>26.4</c:v>
                </c:pt>
                <c:pt idx="140">
                  <c:v>28.7</c:v>
                </c:pt>
                <c:pt idx="141">
                  <c:v>30.8</c:v>
                </c:pt>
                <c:pt idx="142">
                  <c:v>30.8</c:v>
                </c:pt>
                <c:pt idx="143">
                  <c:v>29.7</c:v>
                </c:pt>
                <c:pt idx="144">
                  <c:v>33.3</c:v>
                </c:pt>
                <c:pt idx="145">
                  <c:v>31.2</c:v>
                </c:pt>
                <c:pt idx="146">
                  <c:v>28.2</c:v>
                </c:pt>
                <c:pt idx="147">
                  <c:v>27.5</c:v>
                </c:pt>
                <c:pt idx="148">
                  <c:v>26.7</c:v>
                </c:pt>
                <c:pt idx="149">
                  <c:v>28.1</c:v>
                </c:pt>
                <c:pt idx="150">
                  <c:v>28</c:v>
                </c:pt>
                <c:pt idx="151">
                  <c:v>23.1</c:v>
                </c:pt>
                <c:pt idx="152">
                  <c:v>29</c:v>
                </c:pt>
                <c:pt idx="153">
                  <c:v>30.4</c:v>
                </c:pt>
                <c:pt idx="154">
                  <c:v>32.3</c:v>
                </c:pt>
                <c:pt idx="155">
                  <c:v>23.6</c:v>
                </c:pt>
                <c:pt idx="156">
                  <c:v>29</c:v>
                </c:pt>
                <c:pt idx="157">
                  <c:v>31.2</c:v>
                </c:pt>
                <c:pt idx="158">
                  <c:v>28.3</c:v>
                </c:pt>
                <c:pt idx="159">
                  <c:v>27.5</c:v>
                </c:pt>
                <c:pt idx="160">
                  <c:v>27.3</c:v>
                </c:pt>
                <c:pt idx="161">
                  <c:v>27.8</c:v>
                </c:pt>
                <c:pt idx="162">
                  <c:v>28</c:v>
                </c:pt>
                <c:pt idx="163">
                  <c:v>27.9</c:v>
                </c:pt>
                <c:pt idx="164">
                  <c:v>29.1</c:v>
                </c:pt>
                <c:pt idx="165">
                  <c:v>30.9</c:v>
                </c:pt>
                <c:pt idx="166">
                  <c:v>29.2</c:v>
                </c:pt>
                <c:pt idx="167">
                  <c:v>29.5</c:v>
                </c:pt>
                <c:pt idx="168">
                  <c:v>30.6</c:v>
                </c:pt>
                <c:pt idx="169">
                  <c:v>29.2</c:v>
                </c:pt>
                <c:pt idx="170">
                  <c:v>29.8</c:v>
                </c:pt>
                <c:pt idx="171">
                  <c:v>31.1</c:v>
                </c:pt>
                <c:pt idx="172">
                  <c:v>33.2</c:v>
                </c:pt>
                <c:pt idx="173">
                  <c:v>32.3</c:v>
                </c:pt>
                <c:pt idx="174">
                  <c:v>31.5</c:v>
                </c:pt>
                <c:pt idx="175">
                  <c:v>33.9</c:v>
                </c:pt>
                <c:pt idx="176">
                  <c:v>33.7</c:v>
                </c:pt>
                <c:pt idx="177">
                  <c:v>33.9</c:v>
                </c:pt>
                <c:pt idx="178">
                  <c:v>31.9</c:v>
                </c:pt>
                <c:pt idx="179">
                  <c:v>32.3</c:v>
                </c:pt>
                <c:pt idx="180">
                  <c:v>31.8</c:v>
                </c:pt>
                <c:pt idx="181">
                  <c:v>31.6</c:v>
                </c:pt>
                <c:pt idx="182">
                  <c:v>30.6</c:v>
                </c:pt>
                <c:pt idx="183">
                  <c:v>30.4</c:v>
                </c:pt>
                <c:pt idx="184">
                  <c:v>31.7</c:v>
                </c:pt>
                <c:pt idx="185">
                  <c:v>30.7</c:v>
                </c:pt>
                <c:pt idx="186">
                  <c:v>32.3</c:v>
                </c:pt>
                <c:pt idx="187">
                  <c:v>32.3</c:v>
                </c:pt>
                <c:pt idx="188">
                  <c:v>34.1</c:v>
                </c:pt>
                <c:pt idx="189">
                  <c:v>35.1</c:v>
                </c:pt>
                <c:pt idx="190">
                  <c:v>34.9</c:v>
                </c:pt>
                <c:pt idx="191">
                  <c:v>34.2</c:v>
                </c:pt>
                <c:pt idx="192">
                  <c:v>35.2</c:v>
                </c:pt>
                <c:pt idx="193">
                  <c:v>36.5</c:v>
                </c:pt>
                <c:pt idx="194">
                  <c:v>34.9</c:v>
                </c:pt>
                <c:pt idx="195">
                  <c:v>30.7</c:v>
                </c:pt>
                <c:pt idx="196">
                  <c:v>31.7</c:v>
                </c:pt>
                <c:pt idx="197">
                  <c:v>31.6</c:v>
                </c:pt>
                <c:pt idx="198">
                  <c:v>32.5</c:v>
                </c:pt>
                <c:pt idx="199">
                  <c:v>33.5</c:v>
                </c:pt>
                <c:pt idx="200">
                  <c:v>28.7</c:v>
                </c:pt>
                <c:pt idx="201">
                  <c:v>30.1</c:v>
                </c:pt>
                <c:pt idx="202">
                  <c:v>31.5</c:v>
                </c:pt>
                <c:pt idx="203">
                  <c:v>30.6</c:v>
                </c:pt>
                <c:pt idx="204">
                  <c:v>29</c:v>
                </c:pt>
                <c:pt idx="205">
                  <c:v>29.2</c:v>
                </c:pt>
                <c:pt idx="206">
                  <c:v>29.7</c:v>
                </c:pt>
                <c:pt idx="207">
                  <c:v>30.1</c:v>
                </c:pt>
                <c:pt idx="208">
                  <c:v>29.4</c:v>
                </c:pt>
                <c:pt idx="209">
                  <c:v>29.3</c:v>
                </c:pt>
                <c:pt idx="210">
                  <c:v>30.5</c:v>
                </c:pt>
                <c:pt idx="211">
                  <c:v>29.7</c:v>
                </c:pt>
                <c:pt idx="212">
                  <c:v>30.1</c:v>
                </c:pt>
                <c:pt idx="213">
                  <c:v>31.2</c:v>
                </c:pt>
                <c:pt idx="214">
                  <c:v>33</c:v>
                </c:pt>
                <c:pt idx="215">
                  <c:v>32.5</c:v>
                </c:pt>
                <c:pt idx="216">
                  <c:v>31.3</c:v>
                </c:pt>
                <c:pt idx="217">
                  <c:v>32.1</c:v>
                </c:pt>
                <c:pt idx="218">
                  <c:v>31.8</c:v>
                </c:pt>
                <c:pt idx="219">
                  <c:v>32.8</c:v>
                </c:pt>
                <c:pt idx="220">
                  <c:v>31.3</c:v>
                </c:pt>
                <c:pt idx="221">
                  <c:v>34.6</c:v>
                </c:pt>
                <c:pt idx="222">
                  <c:v>33.5</c:v>
                </c:pt>
                <c:pt idx="223">
                  <c:v>31.4</c:v>
                </c:pt>
                <c:pt idx="224">
                  <c:v>30.6</c:v>
                </c:pt>
                <c:pt idx="225">
                  <c:v>31.5</c:v>
                </c:pt>
                <c:pt idx="226">
                  <c:v>32</c:v>
                </c:pt>
                <c:pt idx="227">
                  <c:v>32.7</c:v>
                </c:pt>
                <c:pt idx="228">
                  <c:v>32.6</c:v>
                </c:pt>
                <c:pt idx="229">
                  <c:v>33.9</c:v>
                </c:pt>
                <c:pt idx="230">
                  <c:v>33.9</c:v>
                </c:pt>
                <c:pt idx="231">
                  <c:v>35.4</c:v>
                </c:pt>
                <c:pt idx="232">
                  <c:v>35.2</c:v>
                </c:pt>
                <c:pt idx="233">
                  <c:v>38.2</c:v>
                </c:pt>
                <c:pt idx="234">
                  <c:v>36.4</c:v>
                </c:pt>
                <c:pt idx="235">
                  <c:v>35.1</c:v>
                </c:pt>
                <c:pt idx="236">
                  <c:v>34.8</c:v>
                </c:pt>
                <c:pt idx="237">
                  <c:v>37.4</c:v>
                </c:pt>
                <c:pt idx="238">
                  <c:v>35.2</c:v>
                </c:pt>
                <c:pt idx="239">
                  <c:v>33</c:v>
                </c:pt>
                <c:pt idx="240">
                  <c:v>32.1</c:v>
                </c:pt>
                <c:pt idx="241">
                  <c:v>31.3</c:v>
                </c:pt>
                <c:pt idx="242">
                  <c:v>31.7</c:v>
                </c:pt>
                <c:pt idx="243">
                  <c:v>32.4</c:v>
                </c:pt>
                <c:pt idx="244">
                  <c:v>35.7</c:v>
                </c:pt>
                <c:pt idx="245">
                  <c:v>37</c:v>
                </c:pt>
                <c:pt idx="246">
                  <c:v>36.8</c:v>
                </c:pt>
                <c:pt idx="247">
                  <c:v>32.4</c:v>
                </c:pt>
                <c:pt idx="248">
                  <c:v>32.6</c:v>
                </c:pt>
                <c:pt idx="249">
                  <c:v>32.7</c:v>
                </c:pt>
                <c:pt idx="250">
                  <c:v>32.7</c:v>
                </c:pt>
                <c:pt idx="251">
                  <c:v>32.5</c:v>
                </c:pt>
                <c:pt idx="252">
                  <c:v>33.7</c:v>
                </c:pt>
                <c:pt idx="253">
                  <c:v>33.6</c:v>
                </c:pt>
                <c:pt idx="254">
                  <c:v>32.8</c:v>
                </c:pt>
                <c:pt idx="255">
                  <c:v>32.7</c:v>
                </c:pt>
                <c:pt idx="256">
                  <c:v>34</c:v>
                </c:pt>
                <c:pt idx="257">
                  <c:v>34.8</c:v>
                </c:pt>
                <c:pt idx="258">
                  <c:v>35.2</c:v>
                </c:pt>
                <c:pt idx="259">
                  <c:v>34.8</c:v>
                </c:pt>
                <c:pt idx="260">
                  <c:v>32.2</c:v>
                </c:pt>
                <c:pt idx="261">
                  <c:v>27.5</c:v>
                </c:pt>
                <c:pt idx="262">
                  <c:v>27.9</c:v>
                </c:pt>
                <c:pt idx="263">
                  <c:v>31.3</c:v>
                </c:pt>
                <c:pt idx="264">
                  <c:v>30.7</c:v>
                </c:pt>
                <c:pt idx="265">
                  <c:v>30.9</c:v>
                </c:pt>
                <c:pt idx="266">
                  <c:v>30.4</c:v>
                </c:pt>
                <c:pt idx="267">
                  <c:v>31</c:v>
                </c:pt>
                <c:pt idx="268">
                  <c:v>30.2</c:v>
                </c:pt>
                <c:pt idx="269">
                  <c:v>30</c:v>
                </c:pt>
                <c:pt idx="270">
                  <c:v>30.2</c:v>
                </c:pt>
                <c:pt idx="271">
                  <c:v>32.4</c:v>
                </c:pt>
                <c:pt idx="272">
                  <c:v>32</c:v>
                </c:pt>
                <c:pt idx="273">
                  <c:v>31.1</c:v>
                </c:pt>
                <c:pt idx="274">
                  <c:v>32.3</c:v>
                </c:pt>
                <c:pt idx="275">
                  <c:v>32.1</c:v>
                </c:pt>
                <c:pt idx="276">
                  <c:v>31.4</c:v>
                </c:pt>
                <c:pt idx="277">
                  <c:v>29.2</c:v>
                </c:pt>
                <c:pt idx="278">
                  <c:v>29.3</c:v>
                </c:pt>
                <c:pt idx="279">
                  <c:v>28.9</c:v>
                </c:pt>
                <c:pt idx="280">
                  <c:v>26.1</c:v>
                </c:pt>
                <c:pt idx="281">
                  <c:v>19.8</c:v>
                </c:pt>
                <c:pt idx="282">
                  <c:v>24.9</c:v>
                </c:pt>
                <c:pt idx="283">
                  <c:v>28.2</c:v>
                </c:pt>
                <c:pt idx="284">
                  <c:v>27.6</c:v>
                </c:pt>
                <c:pt idx="285">
                  <c:v>28.2</c:v>
                </c:pt>
                <c:pt idx="286">
                  <c:v>20</c:v>
                </c:pt>
                <c:pt idx="287">
                  <c:v>21.5</c:v>
                </c:pt>
                <c:pt idx="288">
                  <c:v>22.2</c:v>
                </c:pt>
                <c:pt idx="289">
                  <c:v>24</c:v>
                </c:pt>
                <c:pt idx="290">
                  <c:v>23.2</c:v>
                </c:pt>
                <c:pt idx="291">
                  <c:v>24.5</c:v>
                </c:pt>
                <c:pt idx="292">
                  <c:v>22.1</c:v>
                </c:pt>
                <c:pt idx="293">
                  <c:v>22.9</c:v>
                </c:pt>
                <c:pt idx="294">
                  <c:v>25.2</c:v>
                </c:pt>
                <c:pt idx="295">
                  <c:v>27.3</c:v>
                </c:pt>
                <c:pt idx="296">
                  <c:v>20.7</c:v>
                </c:pt>
                <c:pt idx="297">
                  <c:v>25.7</c:v>
                </c:pt>
                <c:pt idx="298">
                  <c:v>20.2</c:v>
                </c:pt>
                <c:pt idx="299">
                  <c:v>27</c:v>
                </c:pt>
                <c:pt idx="300">
                  <c:v>28.3</c:v>
                </c:pt>
                <c:pt idx="301">
                  <c:v>27.8</c:v>
                </c:pt>
                <c:pt idx="302">
                  <c:v>27.8</c:v>
                </c:pt>
                <c:pt idx="303">
                  <c:v>27.8</c:v>
                </c:pt>
                <c:pt idx="304">
                  <c:v>27.7</c:v>
                </c:pt>
                <c:pt idx="305">
                  <c:v>27.2</c:v>
                </c:pt>
                <c:pt idx="306">
                  <c:v>27.4</c:v>
                </c:pt>
                <c:pt idx="307">
                  <c:v>25.4</c:v>
                </c:pt>
                <c:pt idx="308">
                  <c:v>22.2</c:v>
                </c:pt>
                <c:pt idx="309">
                  <c:v>21.6</c:v>
                </c:pt>
                <c:pt idx="310">
                  <c:v>23.8</c:v>
                </c:pt>
                <c:pt idx="311">
                  <c:v>23.8</c:v>
                </c:pt>
                <c:pt idx="312">
                  <c:v>22.6</c:v>
                </c:pt>
                <c:pt idx="313">
                  <c:v>25.7</c:v>
                </c:pt>
                <c:pt idx="314">
                  <c:v>26.3</c:v>
                </c:pt>
                <c:pt idx="315">
                  <c:v>22.7</c:v>
                </c:pt>
                <c:pt idx="316">
                  <c:v>20.8</c:v>
                </c:pt>
                <c:pt idx="317">
                  <c:v>22.1</c:v>
                </c:pt>
                <c:pt idx="318">
                  <c:v>23.1</c:v>
                </c:pt>
                <c:pt idx="319">
                  <c:v>23.6</c:v>
                </c:pt>
                <c:pt idx="320">
                  <c:v>22.8</c:v>
                </c:pt>
                <c:pt idx="321">
                  <c:v>23.2</c:v>
                </c:pt>
                <c:pt idx="322">
                  <c:v>23.2</c:v>
                </c:pt>
                <c:pt idx="323">
                  <c:v>23.6</c:v>
                </c:pt>
                <c:pt idx="324">
                  <c:v>24.8</c:v>
                </c:pt>
                <c:pt idx="325">
                  <c:v>18.9</c:v>
                </c:pt>
                <c:pt idx="326">
                  <c:v>23.6</c:v>
                </c:pt>
                <c:pt idx="327">
                  <c:v>24.3</c:v>
                </c:pt>
                <c:pt idx="328">
                  <c:v>24.3</c:v>
                </c:pt>
                <c:pt idx="329">
                  <c:v>25.1</c:v>
                </c:pt>
                <c:pt idx="330">
                  <c:v>24.2</c:v>
                </c:pt>
                <c:pt idx="331">
                  <c:v>23.8</c:v>
                </c:pt>
                <c:pt idx="332">
                  <c:v>24.2</c:v>
                </c:pt>
                <c:pt idx="333">
                  <c:v>23.9</c:v>
                </c:pt>
                <c:pt idx="334">
                  <c:v>23.7</c:v>
                </c:pt>
                <c:pt idx="335">
                  <c:v>16</c:v>
                </c:pt>
                <c:pt idx="336">
                  <c:v>20.3</c:v>
                </c:pt>
                <c:pt idx="337">
                  <c:v>22.8</c:v>
                </c:pt>
                <c:pt idx="338">
                  <c:v>19.4</c:v>
                </c:pt>
                <c:pt idx="339">
                  <c:v>21.1</c:v>
                </c:pt>
                <c:pt idx="340">
                  <c:v>21.9</c:v>
                </c:pt>
                <c:pt idx="341">
                  <c:v>23.3</c:v>
                </c:pt>
                <c:pt idx="342">
                  <c:v>22.6</c:v>
                </c:pt>
                <c:pt idx="343">
                  <c:v>20.7</c:v>
                </c:pt>
                <c:pt idx="344">
                  <c:v>20.6</c:v>
                </c:pt>
                <c:pt idx="345">
                  <c:v>21.1</c:v>
                </c:pt>
                <c:pt idx="346">
                  <c:v>20.4</c:v>
                </c:pt>
                <c:pt idx="347">
                  <c:v>20.1</c:v>
                </c:pt>
                <c:pt idx="348">
                  <c:v>19.5</c:v>
                </c:pt>
                <c:pt idx="349">
                  <c:v>19.7</c:v>
                </c:pt>
                <c:pt idx="350">
                  <c:v>17.1</c:v>
                </c:pt>
                <c:pt idx="351">
                  <c:v>17</c:v>
                </c:pt>
                <c:pt idx="352">
                  <c:v>15.6</c:v>
                </c:pt>
                <c:pt idx="353">
                  <c:v>15.9</c:v>
                </c:pt>
                <c:pt idx="354">
                  <c:v>14.4</c:v>
                </c:pt>
                <c:pt idx="355">
                  <c:v>13.8</c:v>
                </c:pt>
                <c:pt idx="356">
                  <c:v>18.1</c:v>
                </c:pt>
                <c:pt idx="357">
                  <c:v>18.6</c:v>
                </c:pt>
                <c:pt idx="358">
                  <c:v>16</c:v>
                </c:pt>
                <c:pt idx="359">
                  <c:v>16</c:v>
                </c:pt>
                <c:pt idx="360">
                  <c:v>18.8</c:v>
                </c:pt>
                <c:pt idx="361">
                  <c:v>20.6</c:v>
                </c:pt>
                <c:pt idx="362">
                  <c:v>19.5</c:v>
                </c:pt>
                <c:pt idx="363">
                  <c:v>14.6</c:v>
                </c:pt>
                <c:pt idx="364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5.7</c:v>
                </c:pt>
                <c:pt idx="1">
                  <c:v>7.5</c:v>
                </c:pt>
                <c:pt idx="2">
                  <c:v>5.7</c:v>
                </c:pt>
                <c:pt idx="3">
                  <c:v>1.1</c:v>
                </c:pt>
                <c:pt idx="4">
                  <c:v>4.5</c:v>
                </c:pt>
                <c:pt idx="5">
                  <c:v>3.8</c:v>
                </c:pt>
                <c:pt idx="6">
                  <c:v>6.4</c:v>
                </c:pt>
                <c:pt idx="7">
                  <c:v>5</c:v>
                </c:pt>
                <c:pt idx="8">
                  <c:v>5.7</c:v>
                </c:pt>
                <c:pt idx="9">
                  <c:v>7.1</c:v>
                </c:pt>
                <c:pt idx="10">
                  <c:v>9.1</c:v>
                </c:pt>
                <c:pt idx="11">
                  <c:v>5.3</c:v>
                </c:pt>
                <c:pt idx="12">
                  <c:v>2.4</c:v>
                </c:pt>
                <c:pt idx="13">
                  <c:v>4.2</c:v>
                </c:pt>
                <c:pt idx="14">
                  <c:v>6.4</c:v>
                </c:pt>
                <c:pt idx="15">
                  <c:v>3.8</c:v>
                </c:pt>
                <c:pt idx="16">
                  <c:v>2.6</c:v>
                </c:pt>
                <c:pt idx="17">
                  <c:v>5.5</c:v>
                </c:pt>
                <c:pt idx="18">
                  <c:v>9.5</c:v>
                </c:pt>
                <c:pt idx="19">
                  <c:v>8.7</c:v>
                </c:pt>
                <c:pt idx="20">
                  <c:v>5.9</c:v>
                </c:pt>
                <c:pt idx="21">
                  <c:v>4.5</c:v>
                </c:pt>
                <c:pt idx="22">
                  <c:v>4.2</c:v>
                </c:pt>
                <c:pt idx="23">
                  <c:v>2.5</c:v>
                </c:pt>
                <c:pt idx="24">
                  <c:v>-1.8</c:v>
                </c:pt>
                <c:pt idx="25">
                  <c:v>1.9</c:v>
                </c:pt>
                <c:pt idx="26">
                  <c:v>5.4</c:v>
                </c:pt>
                <c:pt idx="27">
                  <c:v>8.5</c:v>
                </c:pt>
                <c:pt idx="28">
                  <c:v>8.4</c:v>
                </c:pt>
                <c:pt idx="29">
                  <c:v>5.7</c:v>
                </c:pt>
                <c:pt idx="30">
                  <c:v>5.2</c:v>
                </c:pt>
                <c:pt idx="31">
                  <c:v>8.1</c:v>
                </c:pt>
                <c:pt idx="32">
                  <c:v>8.5</c:v>
                </c:pt>
                <c:pt idx="33">
                  <c:v>2.7</c:v>
                </c:pt>
                <c:pt idx="34">
                  <c:v>0.7</c:v>
                </c:pt>
                <c:pt idx="35">
                  <c:v>2.9</c:v>
                </c:pt>
                <c:pt idx="36">
                  <c:v>2.3</c:v>
                </c:pt>
                <c:pt idx="37">
                  <c:v>2.8</c:v>
                </c:pt>
                <c:pt idx="38">
                  <c:v>3.6</c:v>
                </c:pt>
                <c:pt idx="39">
                  <c:v>4.5</c:v>
                </c:pt>
                <c:pt idx="40">
                  <c:v>5.2</c:v>
                </c:pt>
                <c:pt idx="41">
                  <c:v>7.5</c:v>
                </c:pt>
                <c:pt idx="42">
                  <c:v>6.9</c:v>
                </c:pt>
                <c:pt idx="43">
                  <c:v>4.9</c:v>
                </c:pt>
                <c:pt idx="44">
                  <c:v>4.7</c:v>
                </c:pt>
                <c:pt idx="45">
                  <c:v>2.6</c:v>
                </c:pt>
                <c:pt idx="46">
                  <c:v>6.9</c:v>
                </c:pt>
                <c:pt idx="47">
                  <c:v>7.5</c:v>
                </c:pt>
                <c:pt idx="48">
                  <c:v>6.8</c:v>
                </c:pt>
                <c:pt idx="49">
                  <c:v>8.1</c:v>
                </c:pt>
                <c:pt idx="50">
                  <c:v>5.2</c:v>
                </c:pt>
                <c:pt idx="51">
                  <c:v>6.8</c:v>
                </c:pt>
                <c:pt idx="52">
                  <c:v>5.2</c:v>
                </c:pt>
                <c:pt idx="53">
                  <c:v>2.1</c:v>
                </c:pt>
                <c:pt idx="54">
                  <c:v>-1.4</c:v>
                </c:pt>
                <c:pt idx="55">
                  <c:v>-3</c:v>
                </c:pt>
                <c:pt idx="56">
                  <c:v>-1.4</c:v>
                </c:pt>
                <c:pt idx="57">
                  <c:v>0.4</c:v>
                </c:pt>
                <c:pt idx="58">
                  <c:v>6.4</c:v>
                </c:pt>
                <c:pt idx="59">
                  <c:v>6.7</c:v>
                </c:pt>
                <c:pt idx="60">
                  <c:v>5.6</c:v>
                </c:pt>
                <c:pt idx="61">
                  <c:v>8.2</c:v>
                </c:pt>
                <c:pt idx="62">
                  <c:v>8.3</c:v>
                </c:pt>
                <c:pt idx="63">
                  <c:v>6.7</c:v>
                </c:pt>
                <c:pt idx="64">
                  <c:v>4.6</c:v>
                </c:pt>
                <c:pt idx="65">
                  <c:v>3.5</c:v>
                </c:pt>
                <c:pt idx="66">
                  <c:v>-0.5</c:v>
                </c:pt>
                <c:pt idx="67">
                  <c:v>-2.6</c:v>
                </c:pt>
                <c:pt idx="68">
                  <c:v>0.3</c:v>
                </c:pt>
                <c:pt idx="69">
                  <c:v>0.4</c:v>
                </c:pt>
                <c:pt idx="70">
                  <c:v>1.5</c:v>
                </c:pt>
                <c:pt idx="71">
                  <c:v>12.3</c:v>
                </c:pt>
                <c:pt idx="72">
                  <c:v>13.6</c:v>
                </c:pt>
                <c:pt idx="73">
                  <c:v>11.5</c:v>
                </c:pt>
                <c:pt idx="74">
                  <c:v>12.6</c:v>
                </c:pt>
                <c:pt idx="75">
                  <c:v>12.5</c:v>
                </c:pt>
                <c:pt idx="76">
                  <c:v>9.2</c:v>
                </c:pt>
                <c:pt idx="77">
                  <c:v>6.8</c:v>
                </c:pt>
                <c:pt idx="78">
                  <c:v>7</c:v>
                </c:pt>
                <c:pt idx="79">
                  <c:v>5.4</c:v>
                </c:pt>
                <c:pt idx="80">
                  <c:v>6.2</c:v>
                </c:pt>
                <c:pt idx="81">
                  <c:v>3.8</c:v>
                </c:pt>
                <c:pt idx="82">
                  <c:v>2.9</c:v>
                </c:pt>
                <c:pt idx="83">
                  <c:v>6.1</c:v>
                </c:pt>
                <c:pt idx="84">
                  <c:v>7.7</c:v>
                </c:pt>
                <c:pt idx="85">
                  <c:v>9.8</c:v>
                </c:pt>
                <c:pt idx="86">
                  <c:v>9.9</c:v>
                </c:pt>
                <c:pt idx="87">
                  <c:v>8.7</c:v>
                </c:pt>
                <c:pt idx="88">
                  <c:v>8.2</c:v>
                </c:pt>
                <c:pt idx="89">
                  <c:v>6.1</c:v>
                </c:pt>
                <c:pt idx="90">
                  <c:v>5.5</c:v>
                </c:pt>
                <c:pt idx="91">
                  <c:v>5.5</c:v>
                </c:pt>
                <c:pt idx="92">
                  <c:v>7.9</c:v>
                </c:pt>
                <c:pt idx="93">
                  <c:v>11.1</c:v>
                </c:pt>
                <c:pt idx="94">
                  <c:v>8.1</c:v>
                </c:pt>
                <c:pt idx="95">
                  <c:v>7.6</c:v>
                </c:pt>
                <c:pt idx="96">
                  <c:v>7.3</c:v>
                </c:pt>
                <c:pt idx="97">
                  <c:v>10.9</c:v>
                </c:pt>
                <c:pt idx="98">
                  <c:v>9.5</c:v>
                </c:pt>
                <c:pt idx="99">
                  <c:v>10.4</c:v>
                </c:pt>
                <c:pt idx="100">
                  <c:v>7.9</c:v>
                </c:pt>
                <c:pt idx="101">
                  <c:v>8.2</c:v>
                </c:pt>
                <c:pt idx="102">
                  <c:v>4.8</c:v>
                </c:pt>
                <c:pt idx="103">
                  <c:v>3.7</c:v>
                </c:pt>
                <c:pt idx="104">
                  <c:v>9.6</c:v>
                </c:pt>
                <c:pt idx="105">
                  <c:v>9.4</c:v>
                </c:pt>
                <c:pt idx="106">
                  <c:v>8.7</c:v>
                </c:pt>
                <c:pt idx="107">
                  <c:v>4.8</c:v>
                </c:pt>
                <c:pt idx="108">
                  <c:v>6.5</c:v>
                </c:pt>
                <c:pt idx="109">
                  <c:v>6.9</c:v>
                </c:pt>
                <c:pt idx="110">
                  <c:v>6.2</c:v>
                </c:pt>
                <c:pt idx="111">
                  <c:v>7.4</c:v>
                </c:pt>
                <c:pt idx="112">
                  <c:v>8.2</c:v>
                </c:pt>
                <c:pt idx="113">
                  <c:v>13.7</c:v>
                </c:pt>
                <c:pt idx="114">
                  <c:v>14.1</c:v>
                </c:pt>
                <c:pt idx="115">
                  <c:v>12.5</c:v>
                </c:pt>
                <c:pt idx="116">
                  <c:v>13.4</c:v>
                </c:pt>
                <c:pt idx="117">
                  <c:v>11.9</c:v>
                </c:pt>
                <c:pt idx="118">
                  <c:v>9.9</c:v>
                </c:pt>
                <c:pt idx="119">
                  <c:v>11.8</c:v>
                </c:pt>
                <c:pt idx="120">
                  <c:v>12.8</c:v>
                </c:pt>
                <c:pt idx="121">
                  <c:v>11.1</c:v>
                </c:pt>
                <c:pt idx="122">
                  <c:v>14.1</c:v>
                </c:pt>
                <c:pt idx="123">
                  <c:v>13.4</c:v>
                </c:pt>
                <c:pt idx="124">
                  <c:v>12.1</c:v>
                </c:pt>
                <c:pt idx="125">
                  <c:v>9</c:v>
                </c:pt>
                <c:pt idx="126">
                  <c:v>8.4</c:v>
                </c:pt>
                <c:pt idx="127">
                  <c:v>10.6</c:v>
                </c:pt>
                <c:pt idx="128">
                  <c:v>8</c:v>
                </c:pt>
                <c:pt idx="129">
                  <c:v>9.9</c:v>
                </c:pt>
                <c:pt idx="130">
                  <c:v>7.9</c:v>
                </c:pt>
                <c:pt idx="131">
                  <c:v>10.9</c:v>
                </c:pt>
                <c:pt idx="132">
                  <c:v>12.5</c:v>
                </c:pt>
                <c:pt idx="133">
                  <c:v>11.1</c:v>
                </c:pt>
                <c:pt idx="134">
                  <c:v>10.6</c:v>
                </c:pt>
                <c:pt idx="135">
                  <c:v>9.4</c:v>
                </c:pt>
                <c:pt idx="136">
                  <c:v>10.5</c:v>
                </c:pt>
                <c:pt idx="137">
                  <c:v>7</c:v>
                </c:pt>
                <c:pt idx="138">
                  <c:v>9.7</c:v>
                </c:pt>
                <c:pt idx="139">
                  <c:v>11.5</c:v>
                </c:pt>
                <c:pt idx="140">
                  <c:v>14.4</c:v>
                </c:pt>
                <c:pt idx="141">
                  <c:v>16.6</c:v>
                </c:pt>
                <c:pt idx="142">
                  <c:v>16.3</c:v>
                </c:pt>
                <c:pt idx="143">
                  <c:v>16.5</c:v>
                </c:pt>
                <c:pt idx="144">
                  <c:v>14.6</c:v>
                </c:pt>
                <c:pt idx="145">
                  <c:v>14.4</c:v>
                </c:pt>
                <c:pt idx="146">
                  <c:v>16.4</c:v>
                </c:pt>
                <c:pt idx="147">
                  <c:v>17.1</c:v>
                </c:pt>
                <c:pt idx="148">
                  <c:v>15.1</c:v>
                </c:pt>
                <c:pt idx="149">
                  <c:v>15.2</c:v>
                </c:pt>
                <c:pt idx="150">
                  <c:v>14.7</c:v>
                </c:pt>
                <c:pt idx="151">
                  <c:v>10.4</c:v>
                </c:pt>
                <c:pt idx="152">
                  <c:v>17.5</c:v>
                </c:pt>
                <c:pt idx="153">
                  <c:v>15.6</c:v>
                </c:pt>
                <c:pt idx="154">
                  <c:v>16.4</c:v>
                </c:pt>
                <c:pt idx="155">
                  <c:v>13.7</c:v>
                </c:pt>
                <c:pt idx="156">
                  <c:v>16.7</c:v>
                </c:pt>
                <c:pt idx="157">
                  <c:v>18</c:v>
                </c:pt>
                <c:pt idx="158">
                  <c:v>18.2</c:v>
                </c:pt>
                <c:pt idx="159">
                  <c:v>15.8</c:v>
                </c:pt>
                <c:pt idx="160">
                  <c:v>16.5</c:v>
                </c:pt>
                <c:pt idx="161">
                  <c:v>15.8</c:v>
                </c:pt>
                <c:pt idx="162">
                  <c:v>13.5</c:v>
                </c:pt>
                <c:pt idx="163">
                  <c:v>15.8</c:v>
                </c:pt>
                <c:pt idx="164">
                  <c:v>14.4</c:v>
                </c:pt>
                <c:pt idx="165">
                  <c:v>16.1</c:v>
                </c:pt>
                <c:pt idx="166">
                  <c:v>16</c:v>
                </c:pt>
                <c:pt idx="167">
                  <c:v>17</c:v>
                </c:pt>
                <c:pt idx="168">
                  <c:v>15.9</c:v>
                </c:pt>
                <c:pt idx="169">
                  <c:v>16.6</c:v>
                </c:pt>
                <c:pt idx="170">
                  <c:v>17</c:v>
                </c:pt>
                <c:pt idx="171">
                  <c:v>17</c:v>
                </c:pt>
                <c:pt idx="172">
                  <c:v>16.1</c:v>
                </c:pt>
                <c:pt idx="173">
                  <c:v>16</c:v>
                </c:pt>
                <c:pt idx="174">
                  <c:v>17</c:v>
                </c:pt>
                <c:pt idx="175">
                  <c:v>20</c:v>
                </c:pt>
                <c:pt idx="176">
                  <c:v>17.7</c:v>
                </c:pt>
                <c:pt idx="177">
                  <c:v>13.6</c:v>
                </c:pt>
                <c:pt idx="178">
                  <c:v>17.7</c:v>
                </c:pt>
                <c:pt idx="179">
                  <c:v>16.8</c:v>
                </c:pt>
                <c:pt idx="180">
                  <c:v>20.4</c:v>
                </c:pt>
                <c:pt idx="181">
                  <c:v>19.8</c:v>
                </c:pt>
                <c:pt idx="182">
                  <c:v>17.2</c:v>
                </c:pt>
                <c:pt idx="183">
                  <c:v>16.1</c:v>
                </c:pt>
                <c:pt idx="184">
                  <c:v>17.1</c:v>
                </c:pt>
                <c:pt idx="185">
                  <c:v>16.2</c:v>
                </c:pt>
                <c:pt idx="186">
                  <c:v>18.3</c:v>
                </c:pt>
                <c:pt idx="187">
                  <c:v>18.5</c:v>
                </c:pt>
                <c:pt idx="188">
                  <c:v>17.2</c:v>
                </c:pt>
                <c:pt idx="189">
                  <c:v>17</c:v>
                </c:pt>
                <c:pt idx="190">
                  <c:v>16</c:v>
                </c:pt>
                <c:pt idx="191">
                  <c:v>19.3</c:v>
                </c:pt>
                <c:pt idx="192">
                  <c:v>18.4</c:v>
                </c:pt>
                <c:pt idx="193">
                  <c:v>19.6</c:v>
                </c:pt>
                <c:pt idx="194">
                  <c:v>19.4</c:v>
                </c:pt>
                <c:pt idx="195">
                  <c:v>20.8</c:v>
                </c:pt>
                <c:pt idx="196">
                  <c:v>18.7</c:v>
                </c:pt>
                <c:pt idx="197">
                  <c:v>15.8</c:v>
                </c:pt>
                <c:pt idx="198">
                  <c:v>17.2</c:v>
                </c:pt>
                <c:pt idx="199">
                  <c:v>17</c:v>
                </c:pt>
                <c:pt idx="200">
                  <c:v>17.4</c:v>
                </c:pt>
                <c:pt idx="201">
                  <c:v>17.9</c:v>
                </c:pt>
                <c:pt idx="202">
                  <c:v>18.5</c:v>
                </c:pt>
                <c:pt idx="203">
                  <c:v>18.4</c:v>
                </c:pt>
                <c:pt idx="204">
                  <c:v>17.2</c:v>
                </c:pt>
                <c:pt idx="205">
                  <c:v>14.4</c:v>
                </c:pt>
                <c:pt idx="206">
                  <c:v>15.2</c:v>
                </c:pt>
                <c:pt idx="207">
                  <c:v>16.5</c:v>
                </c:pt>
                <c:pt idx="208">
                  <c:v>19.1</c:v>
                </c:pt>
                <c:pt idx="209">
                  <c:v>16.8</c:v>
                </c:pt>
                <c:pt idx="210">
                  <c:v>18.1</c:v>
                </c:pt>
                <c:pt idx="211">
                  <c:v>18.1</c:v>
                </c:pt>
                <c:pt idx="212">
                  <c:v>16.2</c:v>
                </c:pt>
                <c:pt idx="213">
                  <c:v>17</c:v>
                </c:pt>
                <c:pt idx="214">
                  <c:v>18.5</c:v>
                </c:pt>
                <c:pt idx="215">
                  <c:v>19.1</c:v>
                </c:pt>
                <c:pt idx="216">
                  <c:v>18.2</c:v>
                </c:pt>
                <c:pt idx="217">
                  <c:v>19.5</c:v>
                </c:pt>
                <c:pt idx="218">
                  <c:v>18</c:v>
                </c:pt>
                <c:pt idx="219">
                  <c:v>17.9</c:v>
                </c:pt>
                <c:pt idx="220">
                  <c:v>17.5</c:v>
                </c:pt>
                <c:pt idx="221">
                  <c:v>17.8</c:v>
                </c:pt>
                <c:pt idx="222">
                  <c:v>17</c:v>
                </c:pt>
                <c:pt idx="223">
                  <c:v>15.6</c:v>
                </c:pt>
                <c:pt idx="224">
                  <c:v>17</c:v>
                </c:pt>
                <c:pt idx="225">
                  <c:v>17.1</c:v>
                </c:pt>
                <c:pt idx="226">
                  <c:v>17.4</c:v>
                </c:pt>
                <c:pt idx="227">
                  <c:v>20.1</c:v>
                </c:pt>
                <c:pt idx="228">
                  <c:v>18.8</c:v>
                </c:pt>
                <c:pt idx="229">
                  <c:v>18.2</c:v>
                </c:pt>
                <c:pt idx="230">
                  <c:v>19.1</c:v>
                </c:pt>
                <c:pt idx="231">
                  <c:v>19.6</c:v>
                </c:pt>
                <c:pt idx="232">
                  <c:v>18.9</c:v>
                </c:pt>
                <c:pt idx="233">
                  <c:v>18.2</c:v>
                </c:pt>
                <c:pt idx="234">
                  <c:v>18.2</c:v>
                </c:pt>
                <c:pt idx="235">
                  <c:v>17.9</c:v>
                </c:pt>
                <c:pt idx="236">
                  <c:v>19.6</c:v>
                </c:pt>
                <c:pt idx="237">
                  <c:v>19.3</c:v>
                </c:pt>
                <c:pt idx="238">
                  <c:v>19.3</c:v>
                </c:pt>
                <c:pt idx="239">
                  <c:v>17.7</c:v>
                </c:pt>
                <c:pt idx="240">
                  <c:v>17</c:v>
                </c:pt>
                <c:pt idx="241">
                  <c:v>18.7</c:v>
                </c:pt>
                <c:pt idx="242">
                  <c:v>17.9</c:v>
                </c:pt>
                <c:pt idx="243">
                  <c:v>17.2</c:v>
                </c:pt>
                <c:pt idx="244">
                  <c:v>17.6</c:v>
                </c:pt>
                <c:pt idx="245">
                  <c:v>19.5</c:v>
                </c:pt>
                <c:pt idx="246">
                  <c:v>19.5</c:v>
                </c:pt>
                <c:pt idx="247">
                  <c:v>19.3</c:v>
                </c:pt>
                <c:pt idx="248">
                  <c:v>18.5</c:v>
                </c:pt>
                <c:pt idx="249">
                  <c:v>18.2</c:v>
                </c:pt>
                <c:pt idx="250">
                  <c:v>18.8</c:v>
                </c:pt>
                <c:pt idx="251">
                  <c:v>17.9</c:v>
                </c:pt>
                <c:pt idx="252">
                  <c:v>17.5</c:v>
                </c:pt>
                <c:pt idx="253">
                  <c:v>16.1</c:v>
                </c:pt>
                <c:pt idx="254">
                  <c:v>17.2</c:v>
                </c:pt>
                <c:pt idx="255">
                  <c:v>16.8</c:v>
                </c:pt>
                <c:pt idx="256">
                  <c:v>16.7</c:v>
                </c:pt>
                <c:pt idx="257">
                  <c:v>17.7</c:v>
                </c:pt>
                <c:pt idx="258">
                  <c:v>17.5</c:v>
                </c:pt>
                <c:pt idx="259">
                  <c:v>16.8</c:v>
                </c:pt>
                <c:pt idx="260">
                  <c:v>16.2</c:v>
                </c:pt>
                <c:pt idx="261">
                  <c:v>13.5</c:v>
                </c:pt>
                <c:pt idx="262">
                  <c:v>10.7</c:v>
                </c:pt>
                <c:pt idx="263">
                  <c:v>13.5</c:v>
                </c:pt>
                <c:pt idx="264">
                  <c:v>14.1</c:v>
                </c:pt>
                <c:pt idx="265">
                  <c:v>13.5</c:v>
                </c:pt>
                <c:pt idx="266">
                  <c:v>13</c:v>
                </c:pt>
                <c:pt idx="267">
                  <c:v>14.4</c:v>
                </c:pt>
                <c:pt idx="268">
                  <c:v>14.7</c:v>
                </c:pt>
                <c:pt idx="269">
                  <c:v>13.9</c:v>
                </c:pt>
                <c:pt idx="270">
                  <c:v>15.3</c:v>
                </c:pt>
                <c:pt idx="271">
                  <c:v>16.5</c:v>
                </c:pt>
                <c:pt idx="272">
                  <c:v>13</c:v>
                </c:pt>
                <c:pt idx="273">
                  <c:v>13.2</c:v>
                </c:pt>
                <c:pt idx="274">
                  <c:v>11.6</c:v>
                </c:pt>
                <c:pt idx="275">
                  <c:v>13.2</c:v>
                </c:pt>
                <c:pt idx="276">
                  <c:v>12</c:v>
                </c:pt>
                <c:pt idx="277">
                  <c:v>12.5</c:v>
                </c:pt>
                <c:pt idx="278">
                  <c:v>16.9</c:v>
                </c:pt>
                <c:pt idx="279">
                  <c:v>12.2</c:v>
                </c:pt>
                <c:pt idx="280">
                  <c:v>11.3</c:v>
                </c:pt>
                <c:pt idx="281">
                  <c:v>7.4</c:v>
                </c:pt>
                <c:pt idx="282">
                  <c:v>8.4</c:v>
                </c:pt>
                <c:pt idx="283">
                  <c:v>10.1</c:v>
                </c:pt>
                <c:pt idx="284">
                  <c:v>10.7</c:v>
                </c:pt>
                <c:pt idx="285">
                  <c:v>11.8</c:v>
                </c:pt>
                <c:pt idx="286">
                  <c:v>12.3</c:v>
                </c:pt>
                <c:pt idx="287">
                  <c:v>9</c:v>
                </c:pt>
                <c:pt idx="288">
                  <c:v>7.4</c:v>
                </c:pt>
                <c:pt idx="289">
                  <c:v>6.8</c:v>
                </c:pt>
                <c:pt idx="290">
                  <c:v>5.8</c:v>
                </c:pt>
                <c:pt idx="291">
                  <c:v>14.8</c:v>
                </c:pt>
                <c:pt idx="292">
                  <c:v>12.9</c:v>
                </c:pt>
                <c:pt idx="293">
                  <c:v>10.8</c:v>
                </c:pt>
                <c:pt idx="294">
                  <c:v>6.8</c:v>
                </c:pt>
                <c:pt idx="295">
                  <c:v>10.2</c:v>
                </c:pt>
                <c:pt idx="296">
                  <c:v>10.8</c:v>
                </c:pt>
                <c:pt idx="297">
                  <c:v>8</c:v>
                </c:pt>
                <c:pt idx="298">
                  <c:v>12.4</c:v>
                </c:pt>
                <c:pt idx="299">
                  <c:v>8.5</c:v>
                </c:pt>
                <c:pt idx="300">
                  <c:v>12.4</c:v>
                </c:pt>
                <c:pt idx="301">
                  <c:v>7.5</c:v>
                </c:pt>
                <c:pt idx="302">
                  <c:v>11.5</c:v>
                </c:pt>
                <c:pt idx="303">
                  <c:v>11.5</c:v>
                </c:pt>
                <c:pt idx="304">
                  <c:v>11.5</c:v>
                </c:pt>
                <c:pt idx="305">
                  <c:v>10.9</c:v>
                </c:pt>
                <c:pt idx="306">
                  <c:v>8.7</c:v>
                </c:pt>
                <c:pt idx="307">
                  <c:v>9.5</c:v>
                </c:pt>
                <c:pt idx="308">
                  <c:v>11.2</c:v>
                </c:pt>
                <c:pt idx="309">
                  <c:v>6.7</c:v>
                </c:pt>
                <c:pt idx="310">
                  <c:v>9.4</c:v>
                </c:pt>
                <c:pt idx="311">
                  <c:v>10.3</c:v>
                </c:pt>
                <c:pt idx="312">
                  <c:v>5.7</c:v>
                </c:pt>
                <c:pt idx="313">
                  <c:v>7.3</c:v>
                </c:pt>
                <c:pt idx="314">
                  <c:v>5.6</c:v>
                </c:pt>
                <c:pt idx="315">
                  <c:v>6.8</c:v>
                </c:pt>
                <c:pt idx="316">
                  <c:v>5.4</c:v>
                </c:pt>
                <c:pt idx="317">
                  <c:v>3.6</c:v>
                </c:pt>
                <c:pt idx="318">
                  <c:v>1</c:v>
                </c:pt>
                <c:pt idx="319">
                  <c:v>3.5</c:v>
                </c:pt>
                <c:pt idx="320">
                  <c:v>3.8</c:v>
                </c:pt>
                <c:pt idx="321">
                  <c:v>3.3</c:v>
                </c:pt>
                <c:pt idx="322">
                  <c:v>-2.4</c:v>
                </c:pt>
                <c:pt idx="323">
                  <c:v>4.2</c:v>
                </c:pt>
                <c:pt idx="324">
                  <c:v>6.8</c:v>
                </c:pt>
                <c:pt idx="325">
                  <c:v>12.8</c:v>
                </c:pt>
                <c:pt idx="326">
                  <c:v>8.7</c:v>
                </c:pt>
                <c:pt idx="327">
                  <c:v>4.3</c:v>
                </c:pt>
                <c:pt idx="328">
                  <c:v>4.5</c:v>
                </c:pt>
                <c:pt idx="329">
                  <c:v>3.9</c:v>
                </c:pt>
                <c:pt idx="330">
                  <c:v>1.1</c:v>
                </c:pt>
                <c:pt idx="331">
                  <c:v>1.5</c:v>
                </c:pt>
                <c:pt idx="332">
                  <c:v>1.2</c:v>
                </c:pt>
                <c:pt idx="333">
                  <c:v>1.6</c:v>
                </c:pt>
                <c:pt idx="334">
                  <c:v>-0.9</c:v>
                </c:pt>
                <c:pt idx="335">
                  <c:v>4.5</c:v>
                </c:pt>
                <c:pt idx="336">
                  <c:v>11.1</c:v>
                </c:pt>
                <c:pt idx="337">
                  <c:v>9.9</c:v>
                </c:pt>
                <c:pt idx="338">
                  <c:v>9.6</c:v>
                </c:pt>
                <c:pt idx="339">
                  <c:v>8.9</c:v>
                </c:pt>
                <c:pt idx="340">
                  <c:v>5.6</c:v>
                </c:pt>
                <c:pt idx="341">
                  <c:v>1.4</c:v>
                </c:pt>
                <c:pt idx="342">
                  <c:v>0.5</c:v>
                </c:pt>
                <c:pt idx="343">
                  <c:v>8.6</c:v>
                </c:pt>
                <c:pt idx="344">
                  <c:v>9.2</c:v>
                </c:pt>
                <c:pt idx="345">
                  <c:v>8</c:v>
                </c:pt>
                <c:pt idx="346">
                  <c:v>6.7</c:v>
                </c:pt>
                <c:pt idx="347">
                  <c:v>5.6</c:v>
                </c:pt>
                <c:pt idx="348">
                  <c:v>9.4</c:v>
                </c:pt>
                <c:pt idx="349">
                  <c:v>6.9</c:v>
                </c:pt>
                <c:pt idx="350">
                  <c:v>3.5</c:v>
                </c:pt>
                <c:pt idx="351">
                  <c:v>0.7</c:v>
                </c:pt>
                <c:pt idx="352">
                  <c:v>0.9</c:v>
                </c:pt>
                <c:pt idx="353">
                  <c:v>-4.4</c:v>
                </c:pt>
                <c:pt idx="354">
                  <c:v>0.3</c:v>
                </c:pt>
                <c:pt idx="355">
                  <c:v>0.4</c:v>
                </c:pt>
                <c:pt idx="356">
                  <c:v>-0.3</c:v>
                </c:pt>
                <c:pt idx="357">
                  <c:v>-4</c:v>
                </c:pt>
                <c:pt idx="358">
                  <c:v>2.8</c:v>
                </c:pt>
                <c:pt idx="359">
                  <c:v>0.8</c:v>
                </c:pt>
                <c:pt idx="360">
                  <c:v>0.6</c:v>
                </c:pt>
                <c:pt idx="361">
                  <c:v>-4.7</c:v>
                </c:pt>
                <c:pt idx="362">
                  <c:v>-4.2</c:v>
                </c:pt>
                <c:pt idx="363">
                  <c:v>0</c:v>
                </c:pt>
                <c:pt idx="364">
                  <c:v>-4.6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10.4</c:v>
                </c:pt>
                <c:pt idx="1">
                  <c:v>11.7</c:v>
                </c:pt>
                <c:pt idx="2">
                  <c:v>8.8</c:v>
                </c:pt>
                <c:pt idx="3">
                  <c:v>6.4</c:v>
                </c:pt>
                <c:pt idx="4">
                  <c:v>8.1</c:v>
                </c:pt>
                <c:pt idx="5">
                  <c:v>10.4</c:v>
                </c:pt>
                <c:pt idx="6">
                  <c:v>12.3</c:v>
                </c:pt>
                <c:pt idx="7">
                  <c:v>10.3</c:v>
                </c:pt>
                <c:pt idx="8">
                  <c:v>11</c:v>
                </c:pt>
                <c:pt idx="9">
                  <c:v>12.8</c:v>
                </c:pt>
                <c:pt idx="10">
                  <c:v>12.7</c:v>
                </c:pt>
                <c:pt idx="11">
                  <c:v>11.2</c:v>
                </c:pt>
                <c:pt idx="12">
                  <c:v>9.1</c:v>
                </c:pt>
                <c:pt idx="13">
                  <c:v>10.5</c:v>
                </c:pt>
                <c:pt idx="14">
                  <c:v>12.1</c:v>
                </c:pt>
                <c:pt idx="15">
                  <c:v>10.5</c:v>
                </c:pt>
                <c:pt idx="16">
                  <c:v>9.9</c:v>
                </c:pt>
                <c:pt idx="17">
                  <c:v>10.7</c:v>
                </c:pt>
                <c:pt idx="18">
                  <c:v>11.7</c:v>
                </c:pt>
                <c:pt idx="19">
                  <c:v>11.4</c:v>
                </c:pt>
                <c:pt idx="20">
                  <c:v>9.7</c:v>
                </c:pt>
                <c:pt idx="21">
                  <c:v>6.5</c:v>
                </c:pt>
                <c:pt idx="22">
                  <c:v>5.6</c:v>
                </c:pt>
                <c:pt idx="23">
                  <c:v>6.7</c:v>
                </c:pt>
                <c:pt idx="24">
                  <c:v>5.9</c:v>
                </c:pt>
                <c:pt idx="25">
                  <c:v>7.3</c:v>
                </c:pt>
                <c:pt idx="26">
                  <c:v>9.8</c:v>
                </c:pt>
                <c:pt idx="27">
                  <c:v>11.3</c:v>
                </c:pt>
                <c:pt idx="28">
                  <c:v>10.5</c:v>
                </c:pt>
                <c:pt idx="29">
                  <c:v>10</c:v>
                </c:pt>
                <c:pt idx="30">
                  <c:v>10.8</c:v>
                </c:pt>
                <c:pt idx="31">
                  <c:v>11</c:v>
                </c:pt>
                <c:pt idx="32">
                  <c:v>11.1</c:v>
                </c:pt>
                <c:pt idx="33">
                  <c:v>8.5</c:v>
                </c:pt>
                <c:pt idx="34">
                  <c:v>9.3</c:v>
                </c:pt>
                <c:pt idx="35">
                  <c:v>10.1</c:v>
                </c:pt>
                <c:pt idx="36">
                  <c:v>9.3</c:v>
                </c:pt>
                <c:pt idx="37">
                  <c:v>9.2</c:v>
                </c:pt>
                <c:pt idx="38">
                  <c:v>8.9</c:v>
                </c:pt>
                <c:pt idx="39">
                  <c:v>10.1</c:v>
                </c:pt>
                <c:pt idx="40">
                  <c:v>10.6</c:v>
                </c:pt>
                <c:pt idx="41">
                  <c:v>11</c:v>
                </c:pt>
                <c:pt idx="42">
                  <c:v>11.6</c:v>
                </c:pt>
                <c:pt idx="43">
                  <c:v>11.3</c:v>
                </c:pt>
                <c:pt idx="44">
                  <c:v>10.5</c:v>
                </c:pt>
                <c:pt idx="45">
                  <c:v>9.5</c:v>
                </c:pt>
                <c:pt idx="46">
                  <c:v>12.1</c:v>
                </c:pt>
                <c:pt idx="47">
                  <c:v>13.3</c:v>
                </c:pt>
                <c:pt idx="48">
                  <c:v>12.1</c:v>
                </c:pt>
                <c:pt idx="49">
                  <c:v>13.3</c:v>
                </c:pt>
                <c:pt idx="50">
                  <c:v>11.2</c:v>
                </c:pt>
                <c:pt idx="51">
                  <c:v>11.5</c:v>
                </c:pt>
                <c:pt idx="52">
                  <c:v>10.1</c:v>
                </c:pt>
                <c:pt idx="53">
                  <c:v>7.9</c:v>
                </c:pt>
                <c:pt idx="54">
                  <c:v>5.3</c:v>
                </c:pt>
                <c:pt idx="55">
                  <c:v>5.8</c:v>
                </c:pt>
                <c:pt idx="56">
                  <c:v>4.8</c:v>
                </c:pt>
                <c:pt idx="57">
                  <c:v>8.1</c:v>
                </c:pt>
                <c:pt idx="58">
                  <c:v>9.1</c:v>
                </c:pt>
                <c:pt idx="59">
                  <c:v>10.5</c:v>
                </c:pt>
                <c:pt idx="60">
                  <c:v>10.7</c:v>
                </c:pt>
                <c:pt idx="61">
                  <c:v>11.7</c:v>
                </c:pt>
                <c:pt idx="62">
                  <c:v>10.8</c:v>
                </c:pt>
                <c:pt idx="63">
                  <c:v>8.4</c:v>
                </c:pt>
                <c:pt idx="64">
                  <c:v>9.6</c:v>
                </c:pt>
                <c:pt idx="65">
                  <c:v>7.5</c:v>
                </c:pt>
                <c:pt idx="66">
                  <c:v>5.7</c:v>
                </c:pt>
                <c:pt idx="67">
                  <c:v>5.6</c:v>
                </c:pt>
                <c:pt idx="68">
                  <c:v>7.2</c:v>
                </c:pt>
                <c:pt idx="69">
                  <c:v>7.8</c:v>
                </c:pt>
                <c:pt idx="70">
                  <c:v>10.7</c:v>
                </c:pt>
                <c:pt idx="71">
                  <c:v>13.5</c:v>
                </c:pt>
                <c:pt idx="72">
                  <c:v>16.6</c:v>
                </c:pt>
                <c:pt idx="73">
                  <c:v>16.4</c:v>
                </c:pt>
                <c:pt idx="74">
                  <c:v>16</c:v>
                </c:pt>
                <c:pt idx="75">
                  <c:v>14</c:v>
                </c:pt>
                <c:pt idx="76">
                  <c:v>12.9</c:v>
                </c:pt>
                <c:pt idx="77">
                  <c:v>12.4</c:v>
                </c:pt>
                <c:pt idx="78">
                  <c:v>11.6</c:v>
                </c:pt>
                <c:pt idx="79">
                  <c:v>11.1</c:v>
                </c:pt>
                <c:pt idx="80">
                  <c:v>12.7</c:v>
                </c:pt>
                <c:pt idx="81">
                  <c:v>12.2</c:v>
                </c:pt>
                <c:pt idx="82">
                  <c:v>12.2</c:v>
                </c:pt>
                <c:pt idx="83">
                  <c:v>12.3</c:v>
                </c:pt>
                <c:pt idx="84">
                  <c:v>13.8</c:v>
                </c:pt>
                <c:pt idx="85">
                  <c:v>14.1</c:v>
                </c:pt>
                <c:pt idx="86">
                  <c:v>13.4</c:v>
                </c:pt>
                <c:pt idx="87">
                  <c:v>14.2</c:v>
                </c:pt>
                <c:pt idx="88">
                  <c:v>13.4</c:v>
                </c:pt>
                <c:pt idx="89">
                  <c:v>13.9</c:v>
                </c:pt>
                <c:pt idx="90">
                  <c:v>14.2</c:v>
                </c:pt>
                <c:pt idx="91">
                  <c:v>15.7</c:v>
                </c:pt>
                <c:pt idx="92">
                  <c:v>14.7</c:v>
                </c:pt>
                <c:pt idx="93">
                  <c:v>15.9</c:v>
                </c:pt>
                <c:pt idx="94">
                  <c:v>11</c:v>
                </c:pt>
                <c:pt idx="95">
                  <c:v>15.4</c:v>
                </c:pt>
                <c:pt idx="96">
                  <c:v>16.3</c:v>
                </c:pt>
                <c:pt idx="97">
                  <c:v>15.9</c:v>
                </c:pt>
                <c:pt idx="98">
                  <c:v>15.7</c:v>
                </c:pt>
                <c:pt idx="99">
                  <c:v>16.3</c:v>
                </c:pt>
                <c:pt idx="100">
                  <c:v>17.1</c:v>
                </c:pt>
                <c:pt idx="101">
                  <c:v>15.5</c:v>
                </c:pt>
                <c:pt idx="102">
                  <c:v>13.3</c:v>
                </c:pt>
                <c:pt idx="103">
                  <c:v>12.4</c:v>
                </c:pt>
                <c:pt idx="104">
                  <c:v>13</c:v>
                </c:pt>
                <c:pt idx="105">
                  <c:v>14.6</c:v>
                </c:pt>
                <c:pt idx="106">
                  <c:v>15</c:v>
                </c:pt>
                <c:pt idx="107">
                  <c:v>14.2</c:v>
                </c:pt>
                <c:pt idx="108">
                  <c:v>13.7</c:v>
                </c:pt>
                <c:pt idx="109">
                  <c:v>15</c:v>
                </c:pt>
                <c:pt idx="110">
                  <c:v>15</c:v>
                </c:pt>
                <c:pt idx="111">
                  <c:v>15.6</c:v>
                </c:pt>
                <c:pt idx="112">
                  <c:v>16.1</c:v>
                </c:pt>
                <c:pt idx="113">
                  <c:v>18.2</c:v>
                </c:pt>
                <c:pt idx="114">
                  <c:v>18</c:v>
                </c:pt>
                <c:pt idx="115">
                  <c:v>14.5</c:v>
                </c:pt>
                <c:pt idx="116">
                  <c:v>18.4</c:v>
                </c:pt>
                <c:pt idx="117">
                  <c:v>17.4</c:v>
                </c:pt>
                <c:pt idx="118">
                  <c:v>15.6</c:v>
                </c:pt>
                <c:pt idx="119">
                  <c:v>13.9</c:v>
                </c:pt>
                <c:pt idx="120">
                  <c:v>16.8</c:v>
                </c:pt>
                <c:pt idx="121">
                  <c:v>16.4</c:v>
                </c:pt>
                <c:pt idx="122">
                  <c:v>18.6</c:v>
                </c:pt>
                <c:pt idx="123">
                  <c:v>18.6</c:v>
                </c:pt>
                <c:pt idx="124">
                  <c:v>18.7</c:v>
                </c:pt>
                <c:pt idx="125">
                  <c:v>16.3</c:v>
                </c:pt>
                <c:pt idx="126">
                  <c:v>16.2</c:v>
                </c:pt>
                <c:pt idx="127">
                  <c:v>17.4</c:v>
                </c:pt>
                <c:pt idx="128">
                  <c:v>15.3</c:v>
                </c:pt>
                <c:pt idx="129">
                  <c:v>18.7</c:v>
                </c:pt>
                <c:pt idx="130">
                  <c:v>18.4</c:v>
                </c:pt>
                <c:pt idx="131">
                  <c:v>20.4</c:v>
                </c:pt>
                <c:pt idx="132">
                  <c:v>19</c:v>
                </c:pt>
                <c:pt idx="133">
                  <c:v>18.6</c:v>
                </c:pt>
                <c:pt idx="134">
                  <c:v>18.2</c:v>
                </c:pt>
                <c:pt idx="135">
                  <c:v>17.2</c:v>
                </c:pt>
                <c:pt idx="136">
                  <c:v>17.2</c:v>
                </c:pt>
                <c:pt idx="137">
                  <c:v>17.3</c:v>
                </c:pt>
                <c:pt idx="138">
                  <c:v>18.5</c:v>
                </c:pt>
                <c:pt idx="139">
                  <c:v>19.3</c:v>
                </c:pt>
                <c:pt idx="140">
                  <c:v>21.2</c:v>
                </c:pt>
                <c:pt idx="141">
                  <c:v>21.9</c:v>
                </c:pt>
                <c:pt idx="142">
                  <c:v>22.2</c:v>
                </c:pt>
                <c:pt idx="143">
                  <c:v>22.9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22.3</c:v>
                </c:pt>
                <c:pt idx="148">
                  <c:v>21.3</c:v>
                </c:pt>
                <c:pt idx="149">
                  <c:v>21.9</c:v>
                </c:pt>
                <c:pt idx="150">
                  <c:v>21.3</c:v>
                </c:pt>
                <c:pt idx="151">
                  <c:v>19.3</c:v>
                </c:pt>
                <c:pt idx="152">
                  <c:v>22.2</c:v>
                </c:pt>
                <c:pt idx="153">
                  <c:v>23.2</c:v>
                </c:pt>
                <c:pt idx="154">
                  <c:v>24.2</c:v>
                </c:pt>
                <c:pt idx="155">
                  <c:v>20.9</c:v>
                </c:pt>
                <c:pt idx="156">
                  <c:v>23.4</c:v>
                </c:pt>
                <c:pt idx="157">
                  <c:v>24.1</c:v>
                </c:pt>
                <c:pt idx="158">
                  <c:v>23.4</c:v>
                </c:pt>
                <c:pt idx="159">
                  <c:v>22.3</c:v>
                </c:pt>
                <c:pt idx="160">
                  <c:v>22.1</c:v>
                </c:pt>
                <c:pt idx="161">
                  <c:v>21.8</c:v>
                </c:pt>
                <c:pt idx="162">
                  <c:v>21.7</c:v>
                </c:pt>
                <c:pt idx="163">
                  <c:v>21.9</c:v>
                </c:pt>
                <c:pt idx="164">
                  <c:v>21.7</c:v>
                </c:pt>
                <c:pt idx="165">
                  <c:v>22.6</c:v>
                </c:pt>
                <c:pt idx="166">
                  <c:v>23.1</c:v>
                </c:pt>
                <c:pt idx="167">
                  <c:v>23.3</c:v>
                </c:pt>
                <c:pt idx="168">
                  <c:v>23.2</c:v>
                </c:pt>
                <c:pt idx="169">
                  <c:v>22.8</c:v>
                </c:pt>
                <c:pt idx="170">
                  <c:v>23.7</c:v>
                </c:pt>
                <c:pt idx="171">
                  <c:v>24.1</c:v>
                </c:pt>
                <c:pt idx="172">
                  <c:v>24.8</c:v>
                </c:pt>
                <c:pt idx="173">
                  <c:v>24.7</c:v>
                </c:pt>
                <c:pt idx="174">
                  <c:v>25</c:v>
                </c:pt>
                <c:pt idx="175">
                  <c:v>26.4</c:v>
                </c:pt>
                <c:pt idx="176">
                  <c:v>25.2</c:v>
                </c:pt>
                <c:pt idx="177">
                  <c:v>24.6</c:v>
                </c:pt>
                <c:pt idx="178">
                  <c:v>25</c:v>
                </c:pt>
                <c:pt idx="179">
                  <c:v>25.3</c:v>
                </c:pt>
                <c:pt idx="180">
                  <c:v>25.7</c:v>
                </c:pt>
                <c:pt idx="181">
                  <c:v>25.5</c:v>
                </c:pt>
                <c:pt idx="182">
                  <c:v>24.8</c:v>
                </c:pt>
                <c:pt idx="183">
                  <c:v>24.1</c:v>
                </c:pt>
                <c:pt idx="184">
                  <c:v>24.3</c:v>
                </c:pt>
                <c:pt idx="185">
                  <c:v>23.3</c:v>
                </c:pt>
                <c:pt idx="186">
                  <c:v>25.3</c:v>
                </c:pt>
                <c:pt idx="187">
                  <c:v>25.6</c:v>
                </c:pt>
                <c:pt idx="188">
                  <c:v>26</c:v>
                </c:pt>
                <c:pt idx="189">
                  <c:v>26.3</c:v>
                </c:pt>
                <c:pt idx="190">
                  <c:v>26.2</c:v>
                </c:pt>
                <c:pt idx="191">
                  <c:v>26.7</c:v>
                </c:pt>
                <c:pt idx="192">
                  <c:v>27.1</c:v>
                </c:pt>
                <c:pt idx="193">
                  <c:v>28.3</c:v>
                </c:pt>
                <c:pt idx="194">
                  <c:v>27.6</c:v>
                </c:pt>
                <c:pt idx="195">
                  <c:v>26.2</c:v>
                </c:pt>
                <c:pt idx="196">
                  <c:v>25.6</c:v>
                </c:pt>
                <c:pt idx="197">
                  <c:v>24.5</c:v>
                </c:pt>
                <c:pt idx="198">
                  <c:v>25.3</c:v>
                </c:pt>
                <c:pt idx="199">
                  <c:v>25.9</c:v>
                </c:pt>
                <c:pt idx="200">
                  <c:v>25</c:v>
                </c:pt>
                <c:pt idx="201">
                  <c:v>24.6</c:v>
                </c:pt>
                <c:pt idx="202">
                  <c:v>24.9</c:v>
                </c:pt>
                <c:pt idx="203">
                  <c:v>22.6</c:v>
                </c:pt>
                <c:pt idx="204">
                  <c:v>23</c:v>
                </c:pt>
                <c:pt idx="205">
                  <c:v>21.9</c:v>
                </c:pt>
                <c:pt idx="206">
                  <c:v>22.6</c:v>
                </c:pt>
                <c:pt idx="207">
                  <c:v>24.1</c:v>
                </c:pt>
                <c:pt idx="208">
                  <c:v>23.3</c:v>
                </c:pt>
                <c:pt idx="209">
                  <c:v>23.4</c:v>
                </c:pt>
                <c:pt idx="210">
                  <c:v>23.7</c:v>
                </c:pt>
                <c:pt idx="211">
                  <c:v>23.4</c:v>
                </c:pt>
                <c:pt idx="212">
                  <c:v>23.3</c:v>
                </c:pt>
                <c:pt idx="213">
                  <c:v>24.2</c:v>
                </c:pt>
                <c:pt idx="214">
                  <c:v>25.4</c:v>
                </c:pt>
                <c:pt idx="215">
                  <c:v>25.8</c:v>
                </c:pt>
                <c:pt idx="216">
                  <c:v>24.9</c:v>
                </c:pt>
                <c:pt idx="217">
                  <c:v>25.1</c:v>
                </c:pt>
                <c:pt idx="218">
                  <c:v>24.6</c:v>
                </c:pt>
                <c:pt idx="219">
                  <c:v>25.6</c:v>
                </c:pt>
                <c:pt idx="220">
                  <c:v>25.5</c:v>
                </c:pt>
                <c:pt idx="221">
                  <c:v>25.1</c:v>
                </c:pt>
                <c:pt idx="222">
                  <c:v>24.5</c:v>
                </c:pt>
                <c:pt idx="223">
                  <c:v>23.4</c:v>
                </c:pt>
                <c:pt idx="224">
                  <c:v>23.8</c:v>
                </c:pt>
                <c:pt idx="225">
                  <c:v>23.9</c:v>
                </c:pt>
                <c:pt idx="226">
                  <c:v>24.5</c:v>
                </c:pt>
                <c:pt idx="227">
                  <c:v>25.5</c:v>
                </c:pt>
                <c:pt idx="228">
                  <c:v>25.5</c:v>
                </c:pt>
                <c:pt idx="229">
                  <c:v>25.6</c:v>
                </c:pt>
                <c:pt idx="230">
                  <c:v>26</c:v>
                </c:pt>
                <c:pt idx="231">
                  <c:v>26.7</c:v>
                </c:pt>
                <c:pt idx="232">
                  <c:v>26.8</c:v>
                </c:pt>
                <c:pt idx="233">
                  <c:v>27.8</c:v>
                </c:pt>
                <c:pt idx="234">
                  <c:v>26.8</c:v>
                </c:pt>
                <c:pt idx="235">
                  <c:v>25.9</c:v>
                </c:pt>
                <c:pt idx="236">
                  <c:v>26.5</c:v>
                </c:pt>
                <c:pt idx="237">
                  <c:v>27.4</c:v>
                </c:pt>
                <c:pt idx="238">
                  <c:v>26.8</c:v>
                </c:pt>
                <c:pt idx="239">
                  <c:v>25</c:v>
                </c:pt>
                <c:pt idx="240">
                  <c:v>24</c:v>
                </c:pt>
                <c:pt idx="241">
                  <c:v>25.2</c:v>
                </c:pt>
                <c:pt idx="242">
                  <c:v>25.1</c:v>
                </c:pt>
                <c:pt idx="243">
                  <c:v>24.6</c:v>
                </c:pt>
                <c:pt idx="244">
                  <c:v>25.7</c:v>
                </c:pt>
                <c:pt idx="245">
                  <c:v>26.2</c:v>
                </c:pt>
                <c:pt idx="246">
                  <c:v>26.4</c:v>
                </c:pt>
                <c:pt idx="247">
                  <c:v>26.1</c:v>
                </c:pt>
                <c:pt idx="248">
                  <c:v>25.4</c:v>
                </c:pt>
                <c:pt idx="249">
                  <c:v>24.9</c:v>
                </c:pt>
                <c:pt idx="250">
                  <c:v>24.5</c:v>
                </c:pt>
                <c:pt idx="251">
                  <c:v>24.1</c:v>
                </c:pt>
                <c:pt idx="252">
                  <c:v>24.7</c:v>
                </c:pt>
                <c:pt idx="253">
                  <c:v>24.4</c:v>
                </c:pt>
                <c:pt idx="254">
                  <c:v>24.6</c:v>
                </c:pt>
                <c:pt idx="255">
                  <c:v>25.2</c:v>
                </c:pt>
                <c:pt idx="256">
                  <c:v>24.8</c:v>
                </c:pt>
                <c:pt idx="257">
                  <c:v>24.8</c:v>
                </c:pt>
                <c:pt idx="258">
                  <c:v>25.3</c:v>
                </c:pt>
                <c:pt idx="259">
                  <c:v>24.8</c:v>
                </c:pt>
                <c:pt idx="260">
                  <c:v>24.3</c:v>
                </c:pt>
                <c:pt idx="261">
                  <c:v>22.3</c:v>
                </c:pt>
                <c:pt idx="262">
                  <c:v>19.1</c:v>
                </c:pt>
                <c:pt idx="263">
                  <c:v>21.9</c:v>
                </c:pt>
                <c:pt idx="264">
                  <c:v>21.8</c:v>
                </c:pt>
                <c:pt idx="265">
                  <c:v>22.2</c:v>
                </c:pt>
                <c:pt idx="266">
                  <c:v>21.4</c:v>
                </c:pt>
                <c:pt idx="267">
                  <c:v>21.5</c:v>
                </c:pt>
                <c:pt idx="268">
                  <c:v>21.3</c:v>
                </c:pt>
                <c:pt idx="269">
                  <c:v>23.1</c:v>
                </c:pt>
                <c:pt idx="270">
                  <c:v>23.6</c:v>
                </c:pt>
                <c:pt idx="271">
                  <c:v>23.3</c:v>
                </c:pt>
                <c:pt idx="272">
                  <c:v>22.2</c:v>
                </c:pt>
                <c:pt idx="273">
                  <c:v>21.3</c:v>
                </c:pt>
                <c:pt idx="274">
                  <c:v>20.6</c:v>
                </c:pt>
                <c:pt idx="275">
                  <c:v>21.3</c:v>
                </c:pt>
                <c:pt idx="276">
                  <c:v>20.4</c:v>
                </c:pt>
                <c:pt idx="277">
                  <c:v>20.4</c:v>
                </c:pt>
                <c:pt idx="278">
                  <c:v>22.2</c:v>
                </c:pt>
                <c:pt idx="279">
                  <c:v>20.8</c:v>
                </c:pt>
                <c:pt idx="280">
                  <c:v>17.7</c:v>
                </c:pt>
                <c:pt idx="281">
                  <c:v>12.8</c:v>
                </c:pt>
                <c:pt idx="282">
                  <c:v>15.5</c:v>
                </c:pt>
                <c:pt idx="283">
                  <c:v>18.1</c:v>
                </c:pt>
                <c:pt idx="284">
                  <c:v>18.6</c:v>
                </c:pt>
                <c:pt idx="285">
                  <c:v>19.8</c:v>
                </c:pt>
                <c:pt idx="286">
                  <c:v>16.4</c:v>
                </c:pt>
                <c:pt idx="287">
                  <c:v>15.9</c:v>
                </c:pt>
                <c:pt idx="288">
                  <c:v>14.1</c:v>
                </c:pt>
                <c:pt idx="289">
                  <c:v>14.7</c:v>
                </c:pt>
                <c:pt idx="290">
                  <c:v>14.9</c:v>
                </c:pt>
                <c:pt idx="291">
                  <c:v>18.7</c:v>
                </c:pt>
                <c:pt idx="292">
                  <c:v>19.2</c:v>
                </c:pt>
                <c:pt idx="293">
                  <c:v>17.2</c:v>
                </c:pt>
                <c:pt idx="294">
                  <c:v>16.3</c:v>
                </c:pt>
                <c:pt idx="295">
                  <c:v>16.6</c:v>
                </c:pt>
                <c:pt idx="296">
                  <c:v>15.6</c:v>
                </c:pt>
                <c:pt idx="297">
                  <c:v>16.8</c:v>
                </c:pt>
                <c:pt idx="298">
                  <c:v>18.4</c:v>
                </c:pt>
                <c:pt idx="299">
                  <c:v>17.7</c:v>
                </c:pt>
                <c:pt idx="300">
                  <c:v>18.7</c:v>
                </c:pt>
                <c:pt idx="301">
                  <c:v>18.1</c:v>
                </c:pt>
                <c:pt idx="302">
                  <c:v>17.8</c:v>
                </c:pt>
                <c:pt idx="303">
                  <c:v>17.5</c:v>
                </c:pt>
                <c:pt idx="304">
                  <c:v>17.6</c:v>
                </c:pt>
                <c:pt idx="305">
                  <c:v>17.2</c:v>
                </c:pt>
                <c:pt idx="306">
                  <c:v>15.5</c:v>
                </c:pt>
                <c:pt idx="307">
                  <c:v>16.7</c:v>
                </c:pt>
                <c:pt idx="308">
                  <c:v>19.6</c:v>
                </c:pt>
                <c:pt idx="309">
                  <c:v>15.1</c:v>
                </c:pt>
                <c:pt idx="310">
                  <c:v>17.2</c:v>
                </c:pt>
                <c:pt idx="311">
                  <c:v>16.3</c:v>
                </c:pt>
                <c:pt idx="312">
                  <c:v>16.1</c:v>
                </c:pt>
                <c:pt idx="313">
                  <c:v>15.6</c:v>
                </c:pt>
                <c:pt idx="314">
                  <c:v>16</c:v>
                </c:pt>
                <c:pt idx="315">
                  <c:v>15.3</c:v>
                </c:pt>
                <c:pt idx="316">
                  <c:v>12.2</c:v>
                </c:pt>
                <c:pt idx="317">
                  <c:v>11.8</c:v>
                </c:pt>
                <c:pt idx="318">
                  <c:v>11.3</c:v>
                </c:pt>
                <c:pt idx="319">
                  <c:v>12.5</c:v>
                </c:pt>
                <c:pt idx="320">
                  <c:v>13.4</c:v>
                </c:pt>
                <c:pt idx="321">
                  <c:v>11.6</c:v>
                </c:pt>
                <c:pt idx="322">
                  <c:v>10.3</c:v>
                </c:pt>
                <c:pt idx="323">
                  <c:v>11.1</c:v>
                </c:pt>
                <c:pt idx="324">
                  <c:v>14.5</c:v>
                </c:pt>
                <c:pt idx="325">
                  <c:v>14.6</c:v>
                </c:pt>
                <c:pt idx="326">
                  <c:v>16.1</c:v>
                </c:pt>
                <c:pt idx="327">
                  <c:v>15.5</c:v>
                </c:pt>
                <c:pt idx="328">
                  <c:v>14.9</c:v>
                </c:pt>
                <c:pt idx="329">
                  <c:v>14.3</c:v>
                </c:pt>
                <c:pt idx="330">
                  <c:v>12.1</c:v>
                </c:pt>
                <c:pt idx="331">
                  <c:v>12</c:v>
                </c:pt>
                <c:pt idx="332">
                  <c:v>11.7</c:v>
                </c:pt>
                <c:pt idx="333">
                  <c:v>11.9</c:v>
                </c:pt>
                <c:pt idx="334">
                  <c:v>10.7</c:v>
                </c:pt>
                <c:pt idx="335">
                  <c:v>12.1</c:v>
                </c:pt>
                <c:pt idx="336">
                  <c:v>15.2</c:v>
                </c:pt>
                <c:pt idx="337">
                  <c:v>16.1</c:v>
                </c:pt>
                <c:pt idx="338">
                  <c:v>17.3</c:v>
                </c:pt>
                <c:pt idx="339">
                  <c:v>16.5</c:v>
                </c:pt>
                <c:pt idx="340">
                  <c:v>14.5</c:v>
                </c:pt>
                <c:pt idx="341">
                  <c:v>12.4</c:v>
                </c:pt>
                <c:pt idx="342">
                  <c:v>12.9</c:v>
                </c:pt>
                <c:pt idx="343">
                  <c:v>16.3</c:v>
                </c:pt>
                <c:pt idx="344">
                  <c:v>16.1</c:v>
                </c:pt>
                <c:pt idx="345">
                  <c:v>16.4</c:v>
                </c:pt>
                <c:pt idx="346">
                  <c:v>14.7</c:v>
                </c:pt>
                <c:pt idx="347">
                  <c:v>14.8</c:v>
                </c:pt>
                <c:pt idx="348">
                  <c:v>15.8</c:v>
                </c:pt>
                <c:pt idx="349">
                  <c:v>15.2</c:v>
                </c:pt>
                <c:pt idx="350">
                  <c:v>12.8</c:v>
                </c:pt>
                <c:pt idx="351">
                  <c:v>7.6</c:v>
                </c:pt>
                <c:pt idx="352">
                  <c:v>7.9</c:v>
                </c:pt>
                <c:pt idx="353">
                  <c:v>6.4</c:v>
                </c:pt>
                <c:pt idx="354">
                  <c:v>7.3</c:v>
                </c:pt>
                <c:pt idx="355">
                  <c:v>7.1</c:v>
                </c:pt>
                <c:pt idx="356">
                  <c:v>8.2</c:v>
                </c:pt>
                <c:pt idx="357">
                  <c:v>8.6</c:v>
                </c:pt>
                <c:pt idx="358">
                  <c:v>9.2</c:v>
                </c:pt>
                <c:pt idx="359">
                  <c:v>9.3</c:v>
                </c:pt>
                <c:pt idx="360">
                  <c:v>9.7</c:v>
                </c:pt>
                <c:pt idx="361">
                  <c:v>7.1</c:v>
                </c:pt>
                <c:pt idx="362">
                  <c:v>7.4</c:v>
                </c:pt>
                <c:pt idx="363">
                  <c:v>8.6</c:v>
                </c:pt>
                <c:pt idx="364">
                  <c:v>7.6</c:v>
                </c:pt>
              </c:numCache>
            </c:numRef>
          </c:val>
          <c:smooth val="0"/>
        </c:ser>
        <c:axId val="54644312"/>
        <c:axId val="31505561"/>
      </c:lineChart>
      <c:dateAx>
        <c:axId val="54644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150556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50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44312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90</c:v>
                </c:pt>
                <c:pt idx="1">
                  <c:v>29</c:v>
                </c:pt>
                <c:pt idx="2">
                  <c:v>144.6</c:v>
                </c:pt>
                <c:pt idx="3">
                  <c:v>41.6</c:v>
                </c:pt>
                <c:pt idx="4">
                  <c:v>60.6</c:v>
                </c:pt>
                <c:pt idx="5">
                  <c:v>67.80000000000001</c:v>
                </c:pt>
                <c:pt idx="6">
                  <c:v>73.6</c:v>
                </c:pt>
                <c:pt idx="7">
                  <c:v>0</c:v>
                </c:pt>
                <c:pt idx="8">
                  <c:v>8.2</c:v>
                </c:pt>
                <c:pt idx="9">
                  <c:v>87.6</c:v>
                </c:pt>
                <c:pt idx="10">
                  <c:v>117.8</c:v>
                </c:pt>
                <c:pt idx="11">
                  <c:v>72.8</c:v>
                </c:pt>
              </c:numCache>
            </c:numRef>
          </c:val>
        </c:ser>
        <c:axId val="52531506"/>
        <c:axId val="44792419"/>
      </c:barChart>
      <c:catAx>
        <c:axId val="5253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792419"/>
        <c:crosses val="autoZero"/>
        <c:auto val="1"/>
        <c:lblOffset val="100"/>
        <c:noMultiLvlLbl val="0"/>
      </c:catAx>
      <c:valAx>
        <c:axId val="44792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531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39" sqref="F339:I369"/>
    </sheetView>
  </sheetViews>
  <sheetFormatPr defaultColWidth="9.140625" defaultRowHeight="12.75"/>
  <cols>
    <col min="1" max="1" width="12.140625" style="38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3" t="s">
        <v>48</v>
      </c>
      <c r="B1" s="44"/>
      <c r="C1" s="44"/>
      <c r="D1" s="44"/>
      <c r="E1" s="44"/>
      <c r="F1" s="44"/>
      <c r="G1" s="44"/>
      <c r="H1" s="44"/>
      <c r="I1" s="44"/>
      <c r="J1" s="20"/>
      <c r="K1" s="20"/>
      <c r="L1" s="20"/>
    </row>
    <row r="2" spans="1:12" ht="12.75">
      <c r="A2" s="44"/>
      <c r="B2" s="44"/>
      <c r="C2" s="44"/>
      <c r="D2" s="44"/>
      <c r="E2" s="44"/>
      <c r="F2" s="44"/>
      <c r="G2" s="44"/>
      <c r="H2" s="44"/>
      <c r="I2" s="44"/>
      <c r="J2" s="22"/>
      <c r="K2" s="22"/>
      <c r="L2" s="22"/>
    </row>
    <row r="3" spans="1:12" ht="12.75">
      <c r="A3" s="41" t="s">
        <v>52</v>
      </c>
      <c r="B3" s="42"/>
      <c r="C3" s="42"/>
      <c r="D3" s="42"/>
      <c r="E3" s="42"/>
      <c r="F3" s="42"/>
      <c r="G3" s="42"/>
      <c r="H3" s="42"/>
      <c r="I3" s="42"/>
      <c r="J3" s="23"/>
      <c r="K3" s="23"/>
      <c r="L3" s="23"/>
    </row>
    <row r="4" spans="1:12" ht="45.75" customHeight="1">
      <c r="A4" s="34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4" t="s">
        <v>8</v>
      </c>
      <c r="K4" s="24" t="s">
        <v>9</v>
      </c>
      <c r="L4" s="24" t="s">
        <v>10</v>
      </c>
    </row>
    <row r="5" spans="1:23" ht="12.75">
      <c r="A5" s="35">
        <v>40544</v>
      </c>
      <c r="B5">
        <v>18.8</v>
      </c>
      <c r="C5">
        <v>5.7</v>
      </c>
      <c r="D5">
        <v>10.4</v>
      </c>
      <c r="E5" s="40">
        <f>(B5-C5)</f>
        <v>13.100000000000001</v>
      </c>
      <c r="F5">
        <v>89</v>
      </c>
      <c r="G5">
        <v>41</v>
      </c>
      <c r="H5">
        <v>71</v>
      </c>
      <c r="I5">
        <v>0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5">
        <f>A5+1</f>
        <v>40545</v>
      </c>
      <c r="B6">
        <v>18.6</v>
      </c>
      <c r="C6">
        <v>7.5</v>
      </c>
      <c r="D6">
        <v>11.7</v>
      </c>
      <c r="E6" s="40">
        <f aca="true" t="shared" si="0" ref="E6:E69">(B6-C6)</f>
        <v>11.100000000000001</v>
      </c>
      <c r="F6">
        <v>86</v>
      </c>
      <c r="G6">
        <v>38</v>
      </c>
      <c r="H6">
        <v>66</v>
      </c>
      <c r="I6">
        <v>0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5">
        <f aca="true" t="shared" si="7" ref="A7:A70">A6+1</f>
        <v>40546</v>
      </c>
      <c r="B7">
        <v>12</v>
      </c>
      <c r="C7">
        <v>5.7</v>
      </c>
      <c r="D7">
        <v>8.8</v>
      </c>
      <c r="E7" s="40">
        <f t="shared" si="0"/>
        <v>6.3</v>
      </c>
      <c r="F7">
        <v>89</v>
      </c>
      <c r="G7">
        <v>47</v>
      </c>
      <c r="H7">
        <v>67</v>
      </c>
      <c r="I7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5">
        <f t="shared" si="7"/>
        <v>40547</v>
      </c>
      <c r="B8">
        <v>13.7</v>
      </c>
      <c r="C8">
        <v>1.1</v>
      </c>
      <c r="D8">
        <v>6.4</v>
      </c>
      <c r="E8" s="40">
        <f t="shared" si="0"/>
        <v>12.6</v>
      </c>
      <c r="F8">
        <v>82</v>
      </c>
      <c r="G8">
        <v>38</v>
      </c>
      <c r="H8">
        <v>62</v>
      </c>
      <c r="I8">
        <v>0.2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5">
        <f t="shared" si="7"/>
        <v>40548</v>
      </c>
      <c r="B9">
        <v>15</v>
      </c>
      <c r="C9">
        <v>4.5</v>
      </c>
      <c r="D9">
        <v>8.1</v>
      </c>
      <c r="E9" s="40">
        <f t="shared" si="0"/>
        <v>10.5</v>
      </c>
      <c r="F9">
        <v>94</v>
      </c>
      <c r="G9">
        <v>64</v>
      </c>
      <c r="H9">
        <v>84</v>
      </c>
      <c r="I9">
        <v>0.2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5">
        <f t="shared" si="7"/>
        <v>40549</v>
      </c>
      <c r="B10">
        <v>16.9</v>
      </c>
      <c r="C10">
        <v>3.8</v>
      </c>
      <c r="D10">
        <v>10.4</v>
      </c>
      <c r="E10" s="40">
        <f t="shared" si="0"/>
        <v>13.099999999999998</v>
      </c>
      <c r="F10">
        <v>98</v>
      </c>
      <c r="G10">
        <v>62</v>
      </c>
      <c r="H10">
        <v>86</v>
      </c>
      <c r="I10">
        <v>0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5">
        <f t="shared" si="7"/>
        <v>40550</v>
      </c>
      <c r="B11">
        <v>16.6</v>
      </c>
      <c r="C11">
        <v>6.4</v>
      </c>
      <c r="D11">
        <v>12.3</v>
      </c>
      <c r="E11" s="40">
        <f t="shared" si="0"/>
        <v>10.200000000000001</v>
      </c>
      <c r="F11">
        <v>94</v>
      </c>
      <c r="G11">
        <v>70</v>
      </c>
      <c r="H11">
        <v>85</v>
      </c>
      <c r="I11">
        <v>0.2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5">
        <f t="shared" si="7"/>
        <v>40551</v>
      </c>
      <c r="B12">
        <v>20.4</v>
      </c>
      <c r="C12">
        <v>5</v>
      </c>
      <c r="D12">
        <v>10.3</v>
      </c>
      <c r="E12" s="40">
        <f t="shared" si="0"/>
        <v>15.399999999999999</v>
      </c>
      <c r="F12">
        <v>100</v>
      </c>
      <c r="G12">
        <v>50</v>
      </c>
      <c r="H12">
        <v>85</v>
      </c>
      <c r="I12">
        <v>0.2</v>
      </c>
      <c r="M12">
        <f t="shared" si="1"/>
        <v>1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5">
        <f t="shared" si="7"/>
        <v>40552</v>
      </c>
      <c r="B13">
        <v>21.7</v>
      </c>
      <c r="C13">
        <v>5.7</v>
      </c>
      <c r="D13">
        <v>11</v>
      </c>
      <c r="E13" s="40">
        <f t="shared" si="0"/>
        <v>16</v>
      </c>
      <c r="F13">
        <v>100</v>
      </c>
      <c r="G13">
        <v>48</v>
      </c>
      <c r="H13">
        <v>84</v>
      </c>
      <c r="I13">
        <v>0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5">
        <f t="shared" si="7"/>
        <v>40553</v>
      </c>
      <c r="B14">
        <v>19.6</v>
      </c>
      <c r="C14">
        <v>7.1</v>
      </c>
      <c r="D14">
        <v>12.8</v>
      </c>
      <c r="E14" s="40">
        <f t="shared" si="0"/>
        <v>12.500000000000002</v>
      </c>
      <c r="F14">
        <v>100</v>
      </c>
      <c r="G14">
        <v>53</v>
      </c>
      <c r="H14">
        <v>85</v>
      </c>
      <c r="I14">
        <v>0.2</v>
      </c>
      <c r="M14">
        <f t="shared" si="1"/>
        <v>1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5">
        <f t="shared" si="7"/>
        <v>40554</v>
      </c>
      <c r="B15">
        <v>18.4</v>
      </c>
      <c r="C15">
        <v>9.1</v>
      </c>
      <c r="D15">
        <v>12.7</v>
      </c>
      <c r="E15" s="40">
        <f t="shared" si="0"/>
        <v>9.299999999999999</v>
      </c>
      <c r="F15">
        <v>97</v>
      </c>
      <c r="G15">
        <v>60</v>
      </c>
      <c r="H15">
        <v>82</v>
      </c>
      <c r="I15">
        <v>12.8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5">
        <f t="shared" si="7"/>
        <v>40555</v>
      </c>
      <c r="B16">
        <v>20</v>
      </c>
      <c r="C16">
        <v>5.3</v>
      </c>
      <c r="D16">
        <v>11.2</v>
      </c>
      <c r="E16" s="40">
        <f t="shared" si="0"/>
        <v>14.7</v>
      </c>
      <c r="F16">
        <v>94</v>
      </c>
      <c r="G16">
        <v>43</v>
      </c>
      <c r="H16">
        <v>74</v>
      </c>
      <c r="I16">
        <v>0.2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5">
        <f t="shared" si="7"/>
        <v>40556</v>
      </c>
      <c r="B17">
        <v>19.6</v>
      </c>
      <c r="C17">
        <v>2.4</v>
      </c>
      <c r="D17">
        <v>9.1</v>
      </c>
      <c r="E17" s="40">
        <f t="shared" si="0"/>
        <v>17.200000000000003</v>
      </c>
      <c r="F17">
        <v>94</v>
      </c>
      <c r="G17">
        <v>37</v>
      </c>
      <c r="H17">
        <v>72</v>
      </c>
      <c r="I17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5">
        <f t="shared" si="7"/>
        <v>40557</v>
      </c>
      <c r="B18">
        <v>19</v>
      </c>
      <c r="C18">
        <v>4.2</v>
      </c>
      <c r="D18">
        <v>10.5</v>
      </c>
      <c r="E18" s="40">
        <f t="shared" si="0"/>
        <v>14.8</v>
      </c>
      <c r="F18">
        <v>100</v>
      </c>
      <c r="G18">
        <v>55</v>
      </c>
      <c r="H18">
        <v>84</v>
      </c>
      <c r="I18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5">
        <f t="shared" si="7"/>
        <v>40558</v>
      </c>
      <c r="B19">
        <v>19.5</v>
      </c>
      <c r="C19">
        <v>6.4</v>
      </c>
      <c r="D19">
        <v>12.1</v>
      </c>
      <c r="E19" s="40">
        <f t="shared" si="0"/>
        <v>13.1</v>
      </c>
      <c r="F19">
        <v>95</v>
      </c>
      <c r="G19">
        <v>57</v>
      </c>
      <c r="H19">
        <v>83</v>
      </c>
      <c r="I19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5">
        <f t="shared" si="7"/>
        <v>40559</v>
      </c>
      <c r="B20">
        <v>22.9</v>
      </c>
      <c r="C20">
        <v>3.8</v>
      </c>
      <c r="D20">
        <v>10.5</v>
      </c>
      <c r="E20" s="40">
        <f t="shared" si="0"/>
        <v>19.099999999999998</v>
      </c>
      <c r="F20">
        <v>100</v>
      </c>
      <c r="G20">
        <v>33</v>
      </c>
      <c r="H20">
        <v>81</v>
      </c>
      <c r="I20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5">
        <f t="shared" si="7"/>
        <v>40560</v>
      </c>
      <c r="B21">
        <v>22</v>
      </c>
      <c r="C21">
        <v>2.6</v>
      </c>
      <c r="D21">
        <v>9.9</v>
      </c>
      <c r="E21" s="40">
        <f t="shared" si="0"/>
        <v>19.4</v>
      </c>
      <c r="F21">
        <v>100</v>
      </c>
      <c r="G21">
        <v>37</v>
      </c>
      <c r="H21">
        <v>82</v>
      </c>
      <c r="I21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5">
        <f t="shared" si="7"/>
        <v>40561</v>
      </c>
      <c r="B22">
        <v>16.4</v>
      </c>
      <c r="C22">
        <v>5.5</v>
      </c>
      <c r="D22">
        <v>10.7</v>
      </c>
      <c r="E22" s="40">
        <f t="shared" si="0"/>
        <v>10.899999999999999</v>
      </c>
      <c r="F22">
        <v>100</v>
      </c>
      <c r="G22">
        <v>65</v>
      </c>
      <c r="H22">
        <v>88</v>
      </c>
      <c r="I22">
        <v>0.2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5">
        <f t="shared" si="7"/>
        <v>40562</v>
      </c>
      <c r="B23">
        <v>16.1</v>
      </c>
      <c r="C23">
        <v>9.5</v>
      </c>
      <c r="D23">
        <v>11.7</v>
      </c>
      <c r="E23" s="40">
        <f t="shared" si="0"/>
        <v>6.600000000000001</v>
      </c>
      <c r="F23">
        <v>89</v>
      </c>
      <c r="G23">
        <v>49</v>
      </c>
      <c r="H23">
        <v>74</v>
      </c>
      <c r="I23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5">
        <f t="shared" si="7"/>
        <v>40563</v>
      </c>
      <c r="B24">
        <v>13.2</v>
      </c>
      <c r="C24">
        <v>8.7</v>
      </c>
      <c r="D24">
        <v>11.4</v>
      </c>
      <c r="E24" s="40">
        <f t="shared" si="0"/>
        <v>4.5</v>
      </c>
      <c r="F24">
        <v>91</v>
      </c>
      <c r="G24">
        <v>73</v>
      </c>
      <c r="H24">
        <v>83</v>
      </c>
      <c r="I24">
        <v>10.2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5">
        <f t="shared" si="7"/>
        <v>40564</v>
      </c>
      <c r="B25">
        <v>17</v>
      </c>
      <c r="C25">
        <v>5.9</v>
      </c>
      <c r="D25">
        <v>9.7</v>
      </c>
      <c r="E25" s="40">
        <f t="shared" si="0"/>
        <v>11.1</v>
      </c>
      <c r="F25">
        <v>97</v>
      </c>
      <c r="G25">
        <v>60</v>
      </c>
      <c r="H25">
        <v>82</v>
      </c>
      <c r="I25">
        <v>10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5">
        <f t="shared" si="7"/>
        <v>40565</v>
      </c>
      <c r="B26">
        <v>8.8</v>
      </c>
      <c r="C26">
        <v>4.5</v>
      </c>
      <c r="D26">
        <v>6.5</v>
      </c>
      <c r="E26" s="40">
        <f t="shared" si="0"/>
        <v>4.300000000000001</v>
      </c>
      <c r="F26">
        <v>95</v>
      </c>
      <c r="G26">
        <v>74</v>
      </c>
      <c r="H26">
        <v>90</v>
      </c>
      <c r="I26">
        <v>26.6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>
      <c r="A27" s="35">
        <f t="shared" si="7"/>
        <v>40566</v>
      </c>
      <c r="B27">
        <v>9.5</v>
      </c>
      <c r="C27">
        <v>4.2</v>
      </c>
      <c r="D27">
        <v>5.6</v>
      </c>
      <c r="E27" s="40">
        <f t="shared" si="0"/>
        <v>5.3</v>
      </c>
      <c r="F27">
        <v>95</v>
      </c>
      <c r="G27">
        <v>80</v>
      </c>
      <c r="H27">
        <v>91</v>
      </c>
      <c r="I27">
        <v>9.2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5">
        <f t="shared" si="7"/>
        <v>40567</v>
      </c>
      <c r="B28">
        <v>14.4</v>
      </c>
      <c r="C28">
        <v>2.5</v>
      </c>
      <c r="D28">
        <v>6.7</v>
      </c>
      <c r="E28" s="40">
        <f t="shared" si="0"/>
        <v>11.9</v>
      </c>
      <c r="F28">
        <v>96</v>
      </c>
      <c r="G28">
        <v>38</v>
      </c>
      <c r="H28">
        <v>72</v>
      </c>
      <c r="I28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5">
        <f t="shared" si="7"/>
        <v>40568</v>
      </c>
      <c r="B29">
        <v>16.1</v>
      </c>
      <c r="C29">
        <v>-1.8</v>
      </c>
      <c r="D29">
        <v>5.9</v>
      </c>
      <c r="E29" s="40">
        <f t="shared" si="0"/>
        <v>17.900000000000002</v>
      </c>
      <c r="F29">
        <v>93</v>
      </c>
      <c r="G29">
        <v>31</v>
      </c>
      <c r="H29">
        <v>66</v>
      </c>
      <c r="I29">
        <v>4.4</v>
      </c>
      <c r="M29">
        <f t="shared" si="1"/>
        <v>1</v>
      </c>
      <c r="O29">
        <f t="shared" si="2"/>
        <v>1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5">
        <f t="shared" si="7"/>
        <v>40569</v>
      </c>
      <c r="B30">
        <v>13.1</v>
      </c>
      <c r="C30">
        <v>1.9</v>
      </c>
      <c r="D30">
        <v>7.3</v>
      </c>
      <c r="E30" s="40">
        <f t="shared" si="0"/>
        <v>11.2</v>
      </c>
      <c r="F30">
        <v>96</v>
      </c>
      <c r="G30">
        <v>59</v>
      </c>
      <c r="H30">
        <v>83</v>
      </c>
      <c r="I30">
        <v>0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5">
        <f t="shared" si="7"/>
        <v>40570</v>
      </c>
      <c r="B31">
        <v>17.7</v>
      </c>
      <c r="C31">
        <v>5.4</v>
      </c>
      <c r="D31">
        <v>9.8</v>
      </c>
      <c r="E31" s="40">
        <f t="shared" si="0"/>
        <v>12.299999999999999</v>
      </c>
      <c r="F31">
        <v>85</v>
      </c>
      <c r="G31">
        <v>36</v>
      </c>
      <c r="H31">
        <v>64</v>
      </c>
      <c r="I31">
        <v>0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5">
        <f t="shared" si="7"/>
        <v>40571</v>
      </c>
      <c r="B32">
        <v>16.7</v>
      </c>
      <c r="C32">
        <v>8.5</v>
      </c>
      <c r="D32">
        <v>11.3</v>
      </c>
      <c r="E32" s="40">
        <f t="shared" si="0"/>
        <v>8.2</v>
      </c>
      <c r="F32">
        <v>81</v>
      </c>
      <c r="G32">
        <v>47</v>
      </c>
      <c r="H32">
        <v>66</v>
      </c>
      <c r="I32">
        <v>0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5">
        <f t="shared" si="7"/>
        <v>40572</v>
      </c>
      <c r="B33">
        <v>14.1</v>
      </c>
      <c r="C33">
        <v>8.4</v>
      </c>
      <c r="D33">
        <v>10.5</v>
      </c>
      <c r="E33" s="40">
        <f t="shared" si="0"/>
        <v>5.699999999999999</v>
      </c>
      <c r="F33">
        <v>82</v>
      </c>
      <c r="G33">
        <v>53</v>
      </c>
      <c r="H33">
        <v>67</v>
      </c>
      <c r="I33">
        <v>0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5">
        <f t="shared" si="7"/>
        <v>40573</v>
      </c>
      <c r="B34">
        <v>15.6</v>
      </c>
      <c r="C34">
        <v>5.7</v>
      </c>
      <c r="D34">
        <v>10</v>
      </c>
      <c r="E34" s="40">
        <f t="shared" si="0"/>
        <v>9.899999999999999</v>
      </c>
      <c r="F34">
        <v>95</v>
      </c>
      <c r="G34">
        <v>67</v>
      </c>
      <c r="H34">
        <v>86</v>
      </c>
      <c r="I34">
        <v>14.8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5">
        <f t="shared" si="7"/>
        <v>40574</v>
      </c>
      <c r="B35">
        <v>20.2</v>
      </c>
      <c r="C35">
        <v>5.2</v>
      </c>
      <c r="D35">
        <v>10.8</v>
      </c>
      <c r="E35" s="40">
        <f t="shared" si="0"/>
        <v>15</v>
      </c>
      <c r="F35">
        <v>98</v>
      </c>
      <c r="G35">
        <v>46</v>
      </c>
      <c r="H35">
        <v>77</v>
      </c>
      <c r="I35">
        <v>0.6</v>
      </c>
      <c r="M35">
        <f t="shared" si="1"/>
        <v>1</v>
      </c>
      <c r="N35">
        <f>SUM(M5:M35)</f>
        <v>15</v>
      </c>
      <c r="O35">
        <f t="shared" si="2"/>
        <v>0</v>
      </c>
      <c r="P35">
        <f>SUM(O5:O35)</f>
        <v>7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5">
        <f t="shared" si="7"/>
        <v>40575</v>
      </c>
      <c r="B36">
        <v>16.5</v>
      </c>
      <c r="C36">
        <v>8.1</v>
      </c>
      <c r="D36">
        <v>11</v>
      </c>
      <c r="E36" s="40">
        <f t="shared" si="0"/>
        <v>8.4</v>
      </c>
      <c r="F36">
        <v>76</v>
      </c>
      <c r="G36">
        <v>47</v>
      </c>
      <c r="H36">
        <v>66</v>
      </c>
      <c r="I36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5">
        <f t="shared" si="7"/>
        <v>40576</v>
      </c>
      <c r="B37">
        <v>14.8</v>
      </c>
      <c r="C37">
        <v>8.5</v>
      </c>
      <c r="D37">
        <v>11.1</v>
      </c>
      <c r="E37" s="40">
        <f t="shared" si="0"/>
        <v>6.300000000000001</v>
      </c>
      <c r="F37">
        <v>64</v>
      </c>
      <c r="G37">
        <v>42</v>
      </c>
      <c r="H37">
        <v>56</v>
      </c>
      <c r="I37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5">
        <f t="shared" si="7"/>
        <v>40577</v>
      </c>
      <c r="B38">
        <v>15</v>
      </c>
      <c r="C38">
        <v>2.7</v>
      </c>
      <c r="D38">
        <v>8.5</v>
      </c>
      <c r="E38" s="40">
        <f t="shared" si="0"/>
        <v>12.3</v>
      </c>
      <c r="F38">
        <v>72</v>
      </c>
      <c r="G38">
        <v>27</v>
      </c>
      <c r="H38">
        <v>49</v>
      </c>
      <c r="I38">
        <v>0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5">
        <f t="shared" si="7"/>
        <v>40578</v>
      </c>
      <c r="B39">
        <v>20.3</v>
      </c>
      <c r="C39">
        <v>0.7</v>
      </c>
      <c r="D39">
        <v>9.3</v>
      </c>
      <c r="E39" s="40">
        <f t="shared" si="0"/>
        <v>19.6</v>
      </c>
      <c r="F39">
        <v>78</v>
      </c>
      <c r="G39">
        <v>24</v>
      </c>
      <c r="H39">
        <v>54</v>
      </c>
      <c r="I39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5">
        <f t="shared" si="7"/>
        <v>40579</v>
      </c>
      <c r="B40">
        <v>21.9</v>
      </c>
      <c r="C40">
        <v>2.9</v>
      </c>
      <c r="D40">
        <v>10.1</v>
      </c>
      <c r="E40" s="40">
        <f t="shared" si="0"/>
        <v>19</v>
      </c>
      <c r="F40">
        <v>93</v>
      </c>
      <c r="G40">
        <v>21</v>
      </c>
      <c r="H40">
        <v>58</v>
      </c>
      <c r="I40">
        <v>0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5">
        <f t="shared" si="7"/>
        <v>40580</v>
      </c>
      <c r="B41">
        <v>20</v>
      </c>
      <c r="C41">
        <v>2.3</v>
      </c>
      <c r="D41">
        <v>9.3</v>
      </c>
      <c r="E41" s="40">
        <f t="shared" si="0"/>
        <v>17.7</v>
      </c>
      <c r="F41">
        <v>100</v>
      </c>
      <c r="G41">
        <v>54</v>
      </c>
      <c r="H41">
        <v>84</v>
      </c>
      <c r="I41">
        <v>0.2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5">
        <f t="shared" si="7"/>
        <v>40581</v>
      </c>
      <c r="B42">
        <v>20.1</v>
      </c>
      <c r="C42">
        <v>2.8</v>
      </c>
      <c r="D42">
        <v>9.2</v>
      </c>
      <c r="E42" s="40">
        <f t="shared" si="0"/>
        <v>17.3</v>
      </c>
      <c r="F42">
        <v>100</v>
      </c>
      <c r="G42">
        <v>37</v>
      </c>
      <c r="H42">
        <v>83</v>
      </c>
      <c r="I42">
        <v>0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5">
        <f t="shared" si="7"/>
        <v>40582</v>
      </c>
      <c r="B43">
        <v>16.5</v>
      </c>
      <c r="C43">
        <v>3.6</v>
      </c>
      <c r="D43">
        <v>8.9</v>
      </c>
      <c r="E43" s="40">
        <f t="shared" si="0"/>
        <v>12.9</v>
      </c>
      <c r="F43">
        <v>98</v>
      </c>
      <c r="G43">
        <v>63</v>
      </c>
      <c r="H43">
        <v>88</v>
      </c>
      <c r="I43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5">
        <f t="shared" si="7"/>
        <v>40583</v>
      </c>
      <c r="B44">
        <v>17</v>
      </c>
      <c r="C44">
        <v>4.5</v>
      </c>
      <c r="D44">
        <v>10.1</v>
      </c>
      <c r="E44" s="40">
        <f t="shared" si="0"/>
        <v>12.5</v>
      </c>
      <c r="F44">
        <v>95</v>
      </c>
      <c r="G44">
        <v>58</v>
      </c>
      <c r="H44">
        <v>84</v>
      </c>
      <c r="I44">
        <v>0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5">
        <f t="shared" si="7"/>
        <v>40584</v>
      </c>
      <c r="B45">
        <v>19.5</v>
      </c>
      <c r="C45">
        <v>5.2</v>
      </c>
      <c r="D45">
        <v>10.6</v>
      </c>
      <c r="E45" s="40">
        <f t="shared" si="0"/>
        <v>14.3</v>
      </c>
      <c r="F45">
        <v>97</v>
      </c>
      <c r="G45">
        <v>47</v>
      </c>
      <c r="H45">
        <v>79</v>
      </c>
      <c r="I45">
        <v>0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35">
        <f t="shared" si="7"/>
        <v>40585</v>
      </c>
      <c r="B46">
        <v>14.9</v>
      </c>
      <c r="C46">
        <v>7.5</v>
      </c>
      <c r="D46">
        <v>11</v>
      </c>
      <c r="E46" s="40">
        <f t="shared" si="0"/>
        <v>7.4</v>
      </c>
      <c r="F46">
        <v>96</v>
      </c>
      <c r="G46">
        <v>54</v>
      </c>
      <c r="H46">
        <v>77</v>
      </c>
      <c r="I46">
        <v>0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5">
        <f t="shared" si="7"/>
        <v>40586</v>
      </c>
      <c r="B47">
        <v>17.5</v>
      </c>
      <c r="C47">
        <v>6.9</v>
      </c>
      <c r="D47">
        <v>11.6</v>
      </c>
      <c r="E47" s="40">
        <f t="shared" si="0"/>
        <v>10.6</v>
      </c>
      <c r="F47">
        <v>86</v>
      </c>
      <c r="G47">
        <v>42</v>
      </c>
      <c r="H47">
        <v>67</v>
      </c>
      <c r="I47">
        <v>0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5">
        <f t="shared" si="7"/>
        <v>40587</v>
      </c>
      <c r="B48">
        <v>19.6</v>
      </c>
      <c r="C48">
        <v>4.9</v>
      </c>
      <c r="D48">
        <v>11.3</v>
      </c>
      <c r="E48" s="40">
        <f t="shared" si="0"/>
        <v>14.700000000000001</v>
      </c>
      <c r="F48">
        <v>91</v>
      </c>
      <c r="G48">
        <v>42</v>
      </c>
      <c r="H48">
        <v>75</v>
      </c>
      <c r="I48">
        <v>0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5">
        <f t="shared" si="7"/>
        <v>40588</v>
      </c>
      <c r="B49">
        <v>18.6</v>
      </c>
      <c r="C49">
        <v>4.7</v>
      </c>
      <c r="D49">
        <v>10.5</v>
      </c>
      <c r="E49" s="40">
        <f t="shared" si="0"/>
        <v>13.900000000000002</v>
      </c>
      <c r="F49">
        <v>100</v>
      </c>
      <c r="G49">
        <v>43</v>
      </c>
      <c r="H49">
        <v>79</v>
      </c>
      <c r="I49">
        <v>0.8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5">
        <f t="shared" si="7"/>
        <v>40589</v>
      </c>
      <c r="B50">
        <v>18.8</v>
      </c>
      <c r="C50">
        <v>2.6</v>
      </c>
      <c r="D50">
        <v>9.5</v>
      </c>
      <c r="E50" s="40">
        <f t="shared" si="0"/>
        <v>16.2</v>
      </c>
      <c r="F50">
        <v>99</v>
      </c>
      <c r="G50">
        <v>42</v>
      </c>
      <c r="H50">
        <v>78</v>
      </c>
      <c r="I50">
        <v>0.4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5">
        <f t="shared" si="7"/>
        <v>40590</v>
      </c>
      <c r="B51">
        <v>13.9</v>
      </c>
      <c r="C51">
        <v>6.9</v>
      </c>
      <c r="D51">
        <v>12.1</v>
      </c>
      <c r="E51" s="40">
        <f t="shared" si="0"/>
        <v>7</v>
      </c>
      <c r="F51">
        <v>93</v>
      </c>
      <c r="G51">
        <v>67</v>
      </c>
      <c r="H51">
        <v>83</v>
      </c>
      <c r="I51">
        <v>12.2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5">
        <f t="shared" si="7"/>
        <v>40591</v>
      </c>
      <c r="B52">
        <v>17.5</v>
      </c>
      <c r="C52">
        <v>7.5</v>
      </c>
      <c r="D52">
        <v>13.3</v>
      </c>
      <c r="E52" s="40">
        <f t="shared" si="0"/>
        <v>10</v>
      </c>
      <c r="F52">
        <v>86</v>
      </c>
      <c r="G52">
        <v>53</v>
      </c>
      <c r="H52">
        <v>71</v>
      </c>
      <c r="I52">
        <v>0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5">
        <f t="shared" si="7"/>
        <v>40592</v>
      </c>
      <c r="B53">
        <v>18.3</v>
      </c>
      <c r="C53">
        <v>6.8</v>
      </c>
      <c r="D53">
        <v>12.1</v>
      </c>
      <c r="E53" s="40">
        <f t="shared" si="0"/>
        <v>11.5</v>
      </c>
      <c r="F53">
        <v>89</v>
      </c>
      <c r="G53">
        <v>50</v>
      </c>
      <c r="H53">
        <v>70</v>
      </c>
      <c r="I53">
        <v>0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5">
        <f t="shared" si="7"/>
        <v>40593</v>
      </c>
      <c r="B54">
        <v>21.9</v>
      </c>
      <c r="C54">
        <v>8.1</v>
      </c>
      <c r="D54">
        <v>13.3</v>
      </c>
      <c r="E54" s="40">
        <f t="shared" si="0"/>
        <v>13.799999999999999</v>
      </c>
      <c r="F54">
        <v>93</v>
      </c>
      <c r="G54">
        <v>34</v>
      </c>
      <c r="H54">
        <v>70</v>
      </c>
      <c r="I54">
        <v>0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5">
        <f t="shared" si="7"/>
        <v>40594</v>
      </c>
      <c r="B55">
        <v>19.1</v>
      </c>
      <c r="C55">
        <v>5.2</v>
      </c>
      <c r="D55">
        <v>11.2</v>
      </c>
      <c r="E55" s="40">
        <f t="shared" si="0"/>
        <v>13.900000000000002</v>
      </c>
      <c r="F55">
        <v>94</v>
      </c>
      <c r="G55">
        <v>41</v>
      </c>
      <c r="H55">
        <v>71</v>
      </c>
      <c r="I55">
        <v>0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5">
        <f t="shared" si="7"/>
        <v>40595</v>
      </c>
      <c r="B56">
        <v>17.7</v>
      </c>
      <c r="C56">
        <v>6.8</v>
      </c>
      <c r="D56">
        <v>11.5</v>
      </c>
      <c r="E56" s="40">
        <f t="shared" si="0"/>
        <v>10.899999999999999</v>
      </c>
      <c r="F56">
        <v>97</v>
      </c>
      <c r="G56">
        <v>52</v>
      </c>
      <c r="H56">
        <v>77</v>
      </c>
      <c r="I56">
        <v>1.4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5">
        <f t="shared" si="7"/>
        <v>40596</v>
      </c>
      <c r="B57">
        <v>17.4</v>
      </c>
      <c r="C57">
        <v>5.2</v>
      </c>
      <c r="D57">
        <v>10.1</v>
      </c>
      <c r="E57" s="40">
        <f t="shared" si="0"/>
        <v>12.2</v>
      </c>
      <c r="F57">
        <v>86</v>
      </c>
      <c r="G57">
        <v>37</v>
      </c>
      <c r="H57">
        <v>64</v>
      </c>
      <c r="I57">
        <v>0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5">
        <f t="shared" si="7"/>
        <v>40597</v>
      </c>
      <c r="B58">
        <v>12.8</v>
      </c>
      <c r="C58">
        <v>2.1</v>
      </c>
      <c r="D58">
        <v>7.9</v>
      </c>
      <c r="E58" s="40">
        <f t="shared" si="0"/>
        <v>10.700000000000001</v>
      </c>
      <c r="F58">
        <v>64</v>
      </c>
      <c r="G58">
        <v>36</v>
      </c>
      <c r="H58">
        <v>54</v>
      </c>
      <c r="I58">
        <v>0.4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5">
        <f t="shared" si="7"/>
        <v>40598</v>
      </c>
      <c r="B59">
        <v>13.3</v>
      </c>
      <c r="C59">
        <v>-1.4</v>
      </c>
      <c r="D59">
        <v>5.3</v>
      </c>
      <c r="E59" s="40">
        <f t="shared" si="0"/>
        <v>14.700000000000001</v>
      </c>
      <c r="F59">
        <v>74</v>
      </c>
      <c r="G59">
        <v>29</v>
      </c>
      <c r="H59">
        <v>51</v>
      </c>
      <c r="I59">
        <v>1.8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5">
        <f t="shared" si="7"/>
        <v>40599</v>
      </c>
      <c r="B60">
        <v>15.7</v>
      </c>
      <c r="C60">
        <v>-3</v>
      </c>
      <c r="D60">
        <v>5.8</v>
      </c>
      <c r="E60" s="40">
        <f t="shared" si="0"/>
        <v>18.7</v>
      </c>
      <c r="F60">
        <v>81</v>
      </c>
      <c r="G60">
        <v>11</v>
      </c>
      <c r="H60">
        <v>45</v>
      </c>
      <c r="I60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5">
        <f t="shared" si="7"/>
        <v>40600</v>
      </c>
      <c r="B61">
        <v>14.2</v>
      </c>
      <c r="C61">
        <v>-1.4</v>
      </c>
      <c r="D61">
        <v>4.8</v>
      </c>
      <c r="E61" s="40">
        <f t="shared" si="0"/>
        <v>15.6</v>
      </c>
      <c r="F61">
        <v>85</v>
      </c>
      <c r="G61">
        <v>39</v>
      </c>
      <c r="H61">
        <v>63</v>
      </c>
      <c r="I61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5">
        <f t="shared" si="7"/>
        <v>40601</v>
      </c>
      <c r="B62">
        <v>16.1</v>
      </c>
      <c r="C62">
        <v>0.4</v>
      </c>
      <c r="D62">
        <v>8.1</v>
      </c>
      <c r="E62" s="40">
        <f t="shared" si="0"/>
        <v>15.700000000000001</v>
      </c>
      <c r="F62">
        <v>90</v>
      </c>
      <c r="G62">
        <v>39</v>
      </c>
      <c r="H62">
        <v>69</v>
      </c>
      <c r="I6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5">
        <f t="shared" si="7"/>
        <v>40602</v>
      </c>
      <c r="B63">
        <v>11.5</v>
      </c>
      <c r="C63">
        <v>6.4</v>
      </c>
      <c r="D63">
        <v>9.1</v>
      </c>
      <c r="E63" s="40">
        <f t="shared" si="0"/>
        <v>5.1</v>
      </c>
      <c r="F63">
        <v>94</v>
      </c>
      <c r="G63">
        <v>61</v>
      </c>
      <c r="H63">
        <v>87</v>
      </c>
      <c r="I63">
        <v>11.8</v>
      </c>
      <c r="M63">
        <f t="shared" si="1"/>
        <v>1</v>
      </c>
      <c r="N63">
        <f>SUM(M36:M63)</f>
        <v>8</v>
      </c>
      <c r="O63">
        <f t="shared" si="2"/>
        <v>1</v>
      </c>
      <c r="P63">
        <f>SUM(O36:O63)</f>
        <v>4</v>
      </c>
      <c r="Q63">
        <f t="shared" si="3"/>
        <v>1</v>
      </c>
      <c r="R63">
        <f>SUM(Q36:Q63)</f>
        <v>2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5">
        <f t="shared" si="7"/>
        <v>40603</v>
      </c>
      <c r="B64">
        <v>15.5</v>
      </c>
      <c r="C64">
        <v>6.7</v>
      </c>
      <c r="D64">
        <v>10.5</v>
      </c>
      <c r="E64" s="40">
        <f t="shared" si="0"/>
        <v>8.8</v>
      </c>
      <c r="F64">
        <v>91</v>
      </c>
      <c r="G64">
        <v>60</v>
      </c>
      <c r="H64">
        <v>84</v>
      </c>
      <c r="I64">
        <v>6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5">
        <f t="shared" si="7"/>
        <v>40604</v>
      </c>
      <c r="B65">
        <v>16.3</v>
      </c>
      <c r="C65">
        <v>5.6</v>
      </c>
      <c r="D65">
        <v>10.7</v>
      </c>
      <c r="E65" s="40">
        <f t="shared" si="0"/>
        <v>10.700000000000001</v>
      </c>
      <c r="F65">
        <v>95</v>
      </c>
      <c r="G65">
        <v>58</v>
      </c>
      <c r="H65">
        <v>79</v>
      </c>
      <c r="I65">
        <v>4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5">
        <f t="shared" si="7"/>
        <v>40605</v>
      </c>
      <c r="B66">
        <v>16.3</v>
      </c>
      <c r="C66">
        <v>8.2</v>
      </c>
      <c r="D66">
        <v>11.7</v>
      </c>
      <c r="E66" s="40">
        <f t="shared" si="0"/>
        <v>8.100000000000001</v>
      </c>
      <c r="F66">
        <v>93</v>
      </c>
      <c r="G66">
        <v>57</v>
      </c>
      <c r="H66">
        <v>80</v>
      </c>
      <c r="I66">
        <v>12.6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5">
        <f t="shared" si="7"/>
        <v>40606</v>
      </c>
      <c r="B67">
        <v>14.4</v>
      </c>
      <c r="C67">
        <v>8.3</v>
      </c>
      <c r="D67">
        <v>10.8</v>
      </c>
      <c r="E67" s="40">
        <f t="shared" si="0"/>
        <v>6.1</v>
      </c>
      <c r="F67">
        <v>93</v>
      </c>
      <c r="G67">
        <v>62</v>
      </c>
      <c r="H67">
        <v>77</v>
      </c>
      <c r="I67">
        <v>22.2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>
      <c r="A68" s="35">
        <f t="shared" si="7"/>
        <v>40607</v>
      </c>
      <c r="B68">
        <v>10.3</v>
      </c>
      <c r="C68">
        <v>6.7</v>
      </c>
      <c r="D68">
        <v>8.4</v>
      </c>
      <c r="E68" s="40">
        <f t="shared" si="0"/>
        <v>3.6000000000000005</v>
      </c>
      <c r="F68">
        <v>94</v>
      </c>
      <c r="G68">
        <v>79</v>
      </c>
      <c r="H68">
        <v>88</v>
      </c>
      <c r="I68">
        <v>16.2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5">
        <f t="shared" si="7"/>
        <v>40608</v>
      </c>
      <c r="B69">
        <v>16.6</v>
      </c>
      <c r="C69">
        <v>4.6</v>
      </c>
      <c r="D69">
        <v>9.6</v>
      </c>
      <c r="E69" s="40">
        <f t="shared" si="0"/>
        <v>12.000000000000002</v>
      </c>
      <c r="F69">
        <v>94</v>
      </c>
      <c r="G69">
        <v>55</v>
      </c>
      <c r="H69">
        <v>81</v>
      </c>
      <c r="I69">
        <v>1.8</v>
      </c>
      <c r="M69">
        <f aca="true" t="shared" si="8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5">
        <f t="shared" si="7"/>
        <v>40609</v>
      </c>
      <c r="B70">
        <v>12.2</v>
      </c>
      <c r="C70">
        <v>3.5</v>
      </c>
      <c r="D70">
        <v>7.5</v>
      </c>
      <c r="E70" s="40">
        <f aca="true" t="shared" si="9" ref="E70:E93">(B70-C70)</f>
        <v>8.7</v>
      </c>
      <c r="F70">
        <v>92</v>
      </c>
      <c r="G70">
        <v>23</v>
      </c>
      <c r="H70">
        <v>49</v>
      </c>
      <c r="I70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5">
        <f aca="true" t="shared" si="15" ref="A71:A134">A70+1</f>
        <v>40610</v>
      </c>
      <c r="B71">
        <v>12.8</v>
      </c>
      <c r="C71">
        <v>-0.5</v>
      </c>
      <c r="D71">
        <v>5.7</v>
      </c>
      <c r="E71" s="40">
        <f t="shared" si="9"/>
        <v>13.3</v>
      </c>
      <c r="F71">
        <v>71</v>
      </c>
      <c r="G71">
        <v>26</v>
      </c>
      <c r="H71">
        <v>46</v>
      </c>
      <c r="I71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5">
        <f t="shared" si="15"/>
        <v>40611</v>
      </c>
      <c r="B72">
        <v>13.7</v>
      </c>
      <c r="C72">
        <v>-2.6</v>
      </c>
      <c r="D72">
        <v>5.6</v>
      </c>
      <c r="E72" s="40">
        <f t="shared" si="9"/>
        <v>16.3</v>
      </c>
      <c r="F72">
        <v>88</v>
      </c>
      <c r="G72">
        <v>30</v>
      </c>
      <c r="H72">
        <v>60</v>
      </c>
      <c r="I72">
        <v>0.2</v>
      </c>
      <c r="M72">
        <f t="shared" si="8"/>
        <v>1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5">
        <f t="shared" si="15"/>
        <v>40612</v>
      </c>
      <c r="B73">
        <v>16</v>
      </c>
      <c r="C73">
        <v>0.3</v>
      </c>
      <c r="D73">
        <v>7.2</v>
      </c>
      <c r="E73" s="40">
        <f t="shared" si="9"/>
        <v>15.7</v>
      </c>
      <c r="F73">
        <v>95</v>
      </c>
      <c r="G73">
        <v>34</v>
      </c>
      <c r="H73">
        <v>70</v>
      </c>
      <c r="I73">
        <v>0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5">
        <f t="shared" si="15"/>
        <v>40613</v>
      </c>
      <c r="B74">
        <v>16.8</v>
      </c>
      <c r="C74">
        <v>0.4</v>
      </c>
      <c r="D74">
        <v>7.8</v>
      </c>
      <c r="E74" s="40">
        <f t="shared" si="9"/>
        <v>16.400000000000002</v>
      </c>
      <c r="F74">
        <v>97</v>
      </c>
      <c r="G74">
        <v>42</v>
      </c>
      <c r="H74">
        <v>74</v>
      </c>
      <c r="I74">
        <v>0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5">
        <f t="shared" si="15"/>
        <v>40614</v>
      </c>
      <c r="B75">
        <v>17.7</v>
      </c>
      <c r="C75">
        <v>1.5</v>
      </c>
      <c r="D75">
        <v>10.7</v>
      </c>
      <c r="E75" s="40">
        <f t="shared" si="9"/>
        <v>16.2</v>
      </c>
      <c r="F75">
        <v>97</v>
      </c>
      <c r="G75">
        <v>38</v>
      </c>
      <c r="H75">
        <v>73</v>
      </c>
      <c r="I75">
        <v>0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5">
        <f t="shared" si="15"/>
        <v>40615</v>
      </c>
      <c r="B76">
        <v>16.3</v>
      </c>
      <c r="C76">
        <v>12.3</v>
      </c>
      <c r="D76">
        <v>13.5</v>
      </c>
      <c r="E76" s="40">
        <f t="shared" si="9"/>
        <v>4</v>
      </c>
      <c r="F76">
        <v>93</v>
      </c>
      <c r="G76">
        <v>59</v>
      </c>
      <c r="H76">
        <v>79</v>
      </c>
      <c r="I76">
        <v>1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5">
        <f t="shared" si="15"/>
        <v>40616</v>
      </c>
      <c r="B77">
        <v>21.3</v>
      </c>
      <c r="C77">
        <v>13.6</v>
      </c>
      <c r="D77">
        <v>16.6</v>
      </c>
      <c r="E77" s="40">
        <f t="shared" si="9"/>
        <v>7.700000000000001</v>
      </c>
      <c r="F77">
        <v>93</v>
      </c>
      <c r="G77">
        <v>43</v>
      </c>
      <c r="H77">
        <v>69</v>
      </c>
      <c r="I77">
        <v>1.4</v>
      </c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5">
        <f t="shared" si="15"/>
        <v>40617</v>
      </c>
      <c r="B78">
        <v>21.1</v>
      </c>
      <c r="C78">
        <v>11.5</v>
      </c>
      <c r="D78">
        <v>16.4</v>
      </c>
      <c r="E78" s="40">
        <f t="shared" si="9"/>
        <v>9.600000000000001</v>
      </c>
      <c r="F78">
        <v>84</v>
      </c>
      <c r="G78">
        <v>47</v>
      </c>
      <c r="H78">
        <v>65</v>
      </c>
      <c r="I78">
        <v>0.8</v>
      </c>
      <c r="M78">
        <f t="shared" si="8"/>
        <v>1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5">
        <f t="shared" si="15"/>
        <v>40618</v>
      </c>
      <c r="B79">
        <v>21.5</v>
      </c>
      <c r="C79">
        <v>12.6</v>
      </c>
      <c r="D79">
        <v>16</v>
      </c>
      <c r="E79" s="40">
        <f t="shared" si="9"/>
        <v>8.9</v>
      </c>
      <c r="F79">
        <v>94</v>
      </c>
      <c r="G79">
        <v>56</v>
      </c>
      <c r="H79">
        <v>80</v>
      </c>
      <c r="I79">
        <v>22.6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>
      <c r="A80" s="35">
        <f t="shared" si="15"/>
        <v>40619</v>
      </c>
      <c r="B80">
        <v>16.7</v>
      </c>
      <c r="C80">
        <v>12.5</v>
      </c>
      <c r="D80">
        <v>14</v>
      </c>
      <c r="E80" s="40">
        <f t="shared" si="9"/>
        <v>4.199999999999999</v>
      </c>
      <c r="F80">
        <v>96</v>
      </c>
      <c r="G80">
        <v>69</v>
      </c>
      <c r="H80">
        <v>84</v>
      </c>
      <c r="I80">
        <v>20.6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>
      <c r="A81" s="35">
        <f t="shared" si="15"/>
        <v>40620</v>
      </c>
      <c r="B81">
        <v>18.7</v>
      </c>
      <c r="C81">
        <v>9.2</v>
      </c>
      <c r="D81">
        <v>12.9</v>
      </c>
      <c r="E81" s="40">
        <f t="shared" si="9"/>
        <v>9.5</v>
      </c>
      <c r="F81">
        <v>96</v>
      </c>
      <c r="G81">
        <v>64</v>
      </c>
      <c r="H81">
        <v>88</v>
      </c>
      <c r="I81">
        <v>4.8</v>
      </c>
      <c r="M81">
        <f t="shared" si="8"/>
        <v>1</v>
      </c>
      <c r="O81">
        <f t="shared" si="10"/>
        <v>1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5">
        <f t="shared" si="15"/>
        <v>40621</v>
      </c>
      <c r="B82">
        <v>21</v>
      </c>
      <c r="C82">
        <v>6.8</v>
      </c>
      <c r="D82">
        <v>12.4</v>
      </c>
      <c r="E82" s="40">
        <f t="shared" si="9"/>
        <v>14.2</v>
      </c>
      <c r="F82">
        <v>99</v>
      </c>
      <c r="G82">
        <v>42</v>
      </c>
      <c r="H82">
        <v>79</v>
      </c>
      <c r="I8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5">
        <f t="shared" si="15"/>
        <v>40622</v>
      </c>
      <c r="B83">
        <v>18.2</v>
      </c>
      <c r="C83">
        <v>7</v>
      </c>
      <c r="D83">
        <v>11.6</v>
      </c>
      <c r="E83" s="40">
        <f t="shared" si="9"/>
        <v>11.2</v>
      </c>
      <c r="F83">
        <v>70</v>
      </c>
      <c r="G83">
        <v>33</v>
      </c>
      <c r="H83">
        <v>54</v>
      </c>
      <c r="I83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5">
        <f t="shared" si="15"/>
        <v>40623</v>
      </c>
      <c r="B84">
        <v>18.4</v>
      </c>
      <c r="C84">
        <v>5.4</v>
      </c>
      <c r="D84">
        <v>11.1</v>
      </c>
      <c r="E84" s="40">
        <f t="shared" si="9"/>
        <v>12.999999999999998</v>
      </c>
      <c r="F84">
        <v>72</v>
      </c>
      <c r="G84">
        <v>32</v>
      </c>
      <c r="H84">
        <v>53</v>
      </c>
      <c r="I84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5">
        <f t="shared" si="15"/>
        <v>40624</v>
      </c>
      <c r="B85">
        <v>21.4</v>
      </c>
      <c r="C85">
        <v>6.2</v>
      </c>
      <c r="D85">
        <v>12.7</v>
      </c>
      <c r="E85" s="40">
        <f t="shared" si="9"/>
        <v>15.2</v>
      </c>
      <c r="F85">
        <v>76</v>
      </c>
      <c r="G85">
        <v>29</v>
      </c>
      <c r="H85">
        <v>54</v>
      </c>
      <c r="I85">
        <v>0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5">
        <f t="shared" si="15"/>
        <v>40625</v>
      </c>
      <c r="B86">
        <v>21</v>
      </c>
      <c r="C86">
        <v>3.8</v>
      </c>
      <c r="D86">
        <v>12.2</v>
      </c>
      <c r="E86" s="40">
        <f t="shared" si="9"/>
        <v>17.2</v>
      </c>
      <c r="F86">
        <v>90</v>
      </c>
      <c r="G86">
        <v>29</v>
      </c>
      <c r="H86">
        <v>60</v>
      </c>
      <c r="I86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5">
        <f t="shared" si="15"/>
        <v>40626</v>
      </c>
      <c r="B87">
        <v>21.1</v>
      </c>
      <c r="C87">
        <v>2.9</v>
      </c>
      <c r="D87">
        <v>12.2</v>
      </c>
      <c r="E87" s="40">
        <f t="shared" si="9"/>
        <v>18.200000000000003</v>
      </c>
      <c r="F87">
        <v>100</v>
      </c>
      <c r="G87">
        <v>26</v>
      </c>
      <c r="H87">
        <v>72</v>
      </c>
      <c r="I87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5">
        <f t="shared" si="15"/>
        <v>40627</v>
      </c>
      <c r="B88">
        <v>18.8</v>
      </c>
      <c r="C88">
        <v>6.1</v>
      </c>
      <c r="D88">
        <v>12.3</v>
      </c>
      <c r="E88" s="40">
        <f t="shared" si="9"/>
        <v>12.700000000000001</v>
      </c>
      <c r="F88">
        <v>100</v>
      </c>
      <c r="G88">
        <v>57</v>
      </c>
      <c r="H88">
        <v>82</v>
      </c>
      <c r="I88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5">
        <f t="shared" si="15"/>
        <v>40628</v>
      </c>
      <c r="B89">
        <v>19.7</v>
      </c>
      <c r="C89">
        <v>7.7</v>
      </c>
      <c r="D89">
        <v>13.8</v>
      </c>
      <c r="E89" s="40">
        <f t="shared" si="9"/>
        <v>12</v>
      </c>
      <c r="F89">
        <v>95</v>
      </c>
      <c r="G89">
        <v>52</v>
      </c>
      <c r="H89">
        <v>79</v>
      </c>
      <c r="I89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5">
        <f t="shared" si="15"/>
        <v>40629</v>
      </c>
      <c r="B90">
        <v>19.6</v>
      </c>
      <c r="C90">
        <v>9.8</v>
      </c>
      <c r="D90">
        <v>14.1</v>
      </c>
      <c r="E90" s="40">
        <f t="shared" si="9"/>
        <v>9.8</v>
      </c>
      <c r="F90">
        <v>96</v>
      </c>
      <c r="G90">
        <v>60</v>
      </c>
      <c r="H90">
        <v>84</v>
      </c>
      <c r="I90">
        <v>0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5">
        <f t="shared" si="15"/>
        <v>40630</v>
      </c>
      <c r="B91">
        <v>16.1</v>
      </c>
      <c r="C91">
        <v>9.9</v>
      </c>
      <c r="D91">
        <v>13.4</v>
      </c>
      <c r="E91" s="40">
        <f t="shared" si="9"/>
        <v>6.200000000000001</v>
      </c>
      <c r="F91">
        <v>98</v>
      </c>
      <c r="G91">
        <v>75</v>
      </c>
      <c r="H91">
        <v>90</v>
      </c>
      <c r="I91">
        <v>16.8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5">
        <f t="shared" si="15"/>
        <v>40631</v>
      </c>
      <c r="B92">
        <v>19.6</v>
      </c>
      <c r="C92">
        <v>8.7</v>
      </c>
      <c r="D92">
        <v>14.2</v>
      </c>
      <c r="E92" s="40">
        <f t="shared" si="9"/>
        <v>10.900000000000002</v>
      </c>
      <c r="F92">
        <v>99</v>
      </c>
      <c r="G92">
        <v>61</v>
      </c>
      <c r="H92">
        <v>81</v>
      </c>
      <c r="I92">
        <v>13.4</v>
      </c>
      <c r="M92">
        <f t="shared" si="8"/>
        <v>1</v>
      </c>
      <c r="O92">
        <f t="shared" si="10"/>
        <v>1</v>
      </c>
      <c r="Q92">
        <f t="shared" si="11"/>
        <v>1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5">
        <f t="shared" si="15"/>
        <v>40632</v>
      </c>
      <c r="B93">
        <v>19.8</v>
      </c>
      <c r="C93">
        <v>8.2</v>
      </c>
      <c r="D93">
        <v>13.4</v>
      </c>
      <c r="E93" s="40">
        <f t="shared" si="9"/>
        <v>11.600000000000001</v>
      </c>
      <c r="F93">
        <v>100</v>
      </c>
      <c r="G93">
        <v>56</v>
      </c>
      <c r="H93">
        <v>82</v>
      </c>
      <c r="I93">
        <v>0.2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5">
        <f t="shared" si="15"/>
        <v>40633</v>
      </c>
      <c r="B94">
        <v>23.3</v>
      </c>
      <c r="C94">
        <v>6.1</v>
      </c>
      <c r="D94">
        <v>13.9</v>
      </c>
      <c r="E94" s="40">
        <f aca="true" t="shared" si="16" ref="E94:E133">(B94-C94)</f>
        <v>17.200000000000003</v>
      </c>
      <c r="F94">
        <v>98</v>
      </c>
      <c r="G94">
        <v>36</v>
      </c>
      <c r="H94">
        <v>74</v>
      </c>
      <c r="I94">
        <v>0</v>
      </c>
      <c r="M94">
        <f t="shared" si="8"/>
        <v>0</v>
      </c>
      <c r="N94">
        <f>SUM(M64:M94)</f>
        <v>16</v>
      </c>
      <c r="O94">
        <f t="shared" si="10"/>
        <v>0</v>
      </c>
      <c r="P94">
        <f>SUM(O64:O94)</f>
        <v>12</v>
      </c>
      <c r="Q94">
        <f t="shared" si="11"/>
        <v>0</v>
      </c>
      <c r="R94">
        <f>SUM(Q64:Q94)</f>
        <v>7</v>
      </c>
      <c r="S94">
        <f t="shared" si="12"/>
        <v>0</v>
      </c>
      <c r="T94">
        <f>SUM(S64:S94)</f>
        <v>3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5">
        <f t="shared" si="15"/>
        <v>40634</v>
      </c>
      <c r="B95">
        <v>22.9</v>
      </c>
      <c r="C95">
        <v>5.5</v>
      </c>
      <c r="D95">
        <v>14.2</v>
      </c>
      <c r="E95" s="40">
        <f t="shared" si="16"/>
        <v>17.4</v>
      </c>
      <c r="F95">
        <v>95</v>
      </c>
      <c r="G95">
        <v>34</v>
      </c>
      <c r="H95">
        <v>66</v>
      </c>
      <c r="I95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5">
        <f t="shared" si="15"/>
        <v>40635</v>
      </c>
      <c r="B96">
        <v>26.2</v>
      </c>
      <c r="C96">
        <v>5.5</v>
      </c>
      <c r="D96">
        <v>15.7</v>
      </c>
      <c r="E96" s="40">
        <f t="shared" si="16"/>
        <v>20.7</v>
      </c>
      <c r="F96">
        <v>91</v>
      </c>
      <c r="G96">
        <v>26</v>
      </c>
      <c r="H96">
        <v>61</v>
      </c>
      <c r="I96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5">
        <f t="shared" si="15"/>
        <v>40636</v>
      </c>
      <c r="B97">
        <v>20.5</v>
      </c>
      <c r="C97">
        <v>7.9</v>
      </c>
      <c r="D97">
        <v>14.7</v>
      </c>
      <c r="E97" s="40">
        <f t="shared" si="16"/>
        <v>12.6</v>
      </c>
      <c r="F97">
        <v>98</v>
      </c>
      <c r="G97">
        <v>62</v>
      </c>
      <c r="H97">
        <v>82</v>
      </c>
      <c r="I97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5">
        <f t="shared" si="15"/>
        <v>40637</v>
      </c>
      <c r="B98">
        <v>20.5</v>
      </c>
      <c r="C98">
        <v>11.1</v>
      </c>
      <c r="D98">
        <v>15.9</v>
      </c>
      <c r="E98" s="40">
        <f t="shared" si="16"/>
        <v>9.4</v>
      </c>
      <c r="F98">
        <v>96</v>
      </c>
      <c r="G98">
        <v>61</v>
      </c>
      <c r="H98">
        <v>82</v>
      </c>
      <c r="I98">
        <v>0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5">
        <f t="shared" si="15"/>
        <v>40638</v>
      </c>
      <c r="B99">
        <v>17.2</v>
      </c>
      <c r="C99">
        <v>8.1</v>
      </c>
      <c r="D99">
        <v>11</v>
      </c>
      <c r="E99" s="40">
        <f t="shared" si="16"/>
        <v>9.1</v>
      </c>
      <c r="F99">
        <v>91</v>
      </c>
      <c r="G99">
        <v>59</v>
      </c>
      <c r="H99">
        <v>82</v>
      </c>
      <c r="I99">
        <v>6.2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5">
        <f t="shared" si="15"/>
        <v>40639</v>
      </c>
      <c r="B100">
        <v>25.4</v>
      </c>
      <c r="C100">
        <v>7.6</v>
      </c>
      <c r="D100">
        <v>15.4</v>
      </c>
      <c r="E100" s="40">
        <f t="shared" si="16"/>
        <v>17.799999999999997</v>
      </c>
      <c r="F100">
        <v>83</v>
      </c>
      <c r="G100">
        <v>26</v>
      </c>
      <c r="H100">
        <v>57</v>
      </c>
      <c r="I100">
        <v>0.2</v>
      </c>
      <c r="M100">
        <f t="shared" si="8"/>
        <v>1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5">
        <f t="shared" si="15"/>
        <v>40640</v>
      </c>
      <c r="B101">
        <v>24.5</v>
      </c>
      <c r="C101">
        <v>7.3</v>
      </c>
      <c r="D101">
        <v>16.3</v>
      </c>
      <c r="E101" s="40">
        <f t="shared" si="16"/>
        <v>17.2</v>
      </c>
      <c r="F101">
        <v>85</v>
      </c>
      <c r="G101">
        <v>35</v>
      </c>
      <c r="H101">
        <v>63</v>
      </c>
      <c r="I101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5">
        <f t="shared" si="15"/>
        <v>40641</v>
      </c>
      <c r="B102">
        <v>20</v>
      </c>
      <c r="C102">
        <v>10.9</v>
      </c>
      <c r="D102">
        <v>15.9</v>
      </c>
      <c r="E102" s="40">
        <f t="shared" si="16"/>
        <v>9.1</v>
      </c>
      <c r="F102">
        <v>97</v>
      </c>
      <c r="G102">
        <v>69</v>
      </c>
      <c r="H102">
        <v>85</v>
      </c>
      <c r="I10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5">
        <f t="shared" si="15"/>
        <v>40642</v>
      </c>
      <c r="B103">
        <v>21.4</v>
      </c>
      <c r="C103">
        <v>9.5</v>
      </c>
      <c r="D103">
        <v>15.7</v>
      </c>
      <c r="E103" s="40">
        <f t="shared" si="16"/>
        <v>11.899999999999999</v>
      </c>
      <c r="F103">
        <v>100</v>
      </c>
      <c r="G103">
        <v>64</v>
      </c>
      <c r="H103">
        <v>84</v>
      </c>
      <c r="I103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5">
        <f t="shared" si="15"/>
        <v>40643</v>
      </c>
      <c r="B104">
        <v>21.8</v>
      </c>
      <c r="C104">
        <v>10.4</v>
      </c>
      <c r="D104">
        <v>16.3</v>
      </c>
      <c r="E104" s="40">
        <f t="shared" si="16"/>
        <v>11.4</v>
      </c>
      <c r="F104">
        <v>97</v>
      </c>
      <c r="G104">
        <v>66</v>
      </c>
      <c r="H104">
        <v>86</v>
      </c>
      <c r="I104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5">
        <f t="shared" si="15"/>
        <v>40644</v>
      </c>
      <c r="B105">
        <v>27.3</v>
      </c>
      <c r="C105">
        <v>7.9</v>
      </c>
      <c r="D105">
        <v>17.1</v>
      </c>
      <c r="E105" s="40">
        <f t="shared" si="16"/>
        <v>19.4</v>
      </c>
      <c r="F105">
        <v>98</v>
      </c>
      <c r="G105">
        <v>23</v>
      </c>
      <c r="H105">
        <v>56</v>
      </c>
      <c r="I105">
        <v>0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5">
        <f t="shared" si="15"/>
        <v>40645</v>
      </c>
      <c r="B106">
        <v>21.9</v>
      </c>
      <c r="C106">
        <v>8.2</v>
      </c>
      <c r="D106">
        <v>15.5</v>
      </c>
      <c r="E106" s="40">
        <f t="shared" si="16"/>
        <v>13.7</v>
      </c>
      <c r="F106">
        <v>99</v>
      </c>
      <c r="G106">
        <v>55</v>
      </c>
      <c r="H106">
        <v>82</v>
      </c>
      <c r="I106">
        <v>0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5">
        <f t="shared" si="15"/>
        <v>40646</v>
      </c>
      <c r="B107">
        <v>17.9</v>
      </c>
      <c r="C107">
        <v>4.8</v>
      </c>
      <c r="D107">
        <v>13.3</v>
      </c>
      <c r="E107" s="40">
        <f t="shared" si="16"/>
        <v>13.099999999999998</v>
      </c>
      <c r="F107">
        <v>93</v>
      </c>
      <c r="G107">
        <v>43</v>
      </c>
      <c r="H107">
        <v>72</v>
      </c>
      <c r="I107">
        <v>2.2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5">
        <f t="shared" si="15"/>
        <v>40647</v>
      </c>
      <c r="B108">
        <v>19.1</v>
      </c>
      <c r="C108">
        <v>3.7</v>
      </c>
      <c r="D108">
        <v>12.4</v>
      </c>
      <c r="E108" s="40">
        <f t="shared" si="16"/>
        <v>15.400000000000002</v>
      </c>
      <c r="F108">
        <v>88</v>
      </c>
      <c r="G108">
        <v>30</v>
      </c>
      <c r="H108">
        <v>56</v>
      </c>
      <c r="I108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5">
        <f t="shared" si="15"/>
        <v>40648</v>
      </c>
      <c r="B109">
        <v>17.9</v>
      </c>
      <c r="C109">
        <v>9.6</v>
      </c>
      <c r="D109">
        <v>13</v>
      </c>
      <c r="E109" s="40">
        <f t="shared" si="16"/>
        <v>8.299999999999999</v>
      </c>
      <c r="F109">
        <v>91</v>
      </c>
      <c r="G109">
        <v>36</v>
      </c>
      <c r="H109">
        <v>63</v>
      </c>
      <c r="I109">
        <v>2.4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5">
        <f t="shared" si="15"/>
        <v>40649</v>
      </c>
      <c r="B110">
        <v>21.4</v>
      </c>
      <c r="C110">
        <v>9.4</v>
      </c>
      <c r="D110">
        <v>14.6</v>
      </c>
      <c r="E110" s="40">
        <f t="shared" si="16"/>
        <v>11.999999999999998</v>
      </c>
      <c r="F110">
        <v>93</v>
      </c>
      <c r="G110">
        <v>30</v>
      </c>
      <c r="H110">
        <v>53</v>
      </c>
      <c r="I110">
        <v>0.2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5">
        <f t="shared" si="15"/>
        <v>40650</v>
      </c>
      <c r="B111">
        <v>22.3</v>
      </c>
      <c r="C111">
        <v>8.7</v>
      </c>
      <c r="D111">
        <v>15</v>
      </c>
      <c r="E111" s="40">
        <f t="shared" si="16"/>
        <v>13.600000000000001</v>
      </c>
      <c r="F111">
        <v>69</v>
      </c>
      <c r="G111">
        <v>33</v>
      </c>
      <c r="H111">
        <v>52</v>
      </c>
      <c r="I111">
        <v>0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5">
        <f t="shared" si="15"/>
        <v>40651</v>
      </c>
      <c r="B112">
        <v>21.9</v>
      </c>
      <c r="C112">
        <v>4.8</v>
      </c>
      <c r="D112">
        <v>14.2</v>
      </c>
      <c r="E112" s="40">
        <f t="shared" si="16"/>
        <v>17.099999999999998</v>
      </c>
      <c r="F112">
        <v>93</v>
      </c>
      <c r="G112">
        <v>31</v>
      </c>
      <c r="H112">
        <v>63</v>
      </c>
      <c r="I112">
        <v>0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5">
        <f t="shared" si="15"/>
        <v>40652</v>
      </c>
      <c r="B113">
        <v>20.6</v>
      </c>
      <c r="C113">
        <v>6.5</v>
      </c>
      <c r="D113">
        <v>13.7</v>
      </c>
      <c r="E113" s="40">
        <f t="shared" si="16"/>
        <v>14.100000000000001</v>
      </c>
      <c r="F113">
        <v>99</v>
      </c>
      <c r="G113">
        <v>48</v>
      </c>
      <c r="H113">
        <v>77</v>
      </c>
      <c r="I113">
        <v>0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5">
        <f t="shared" si="15"/>
        <v>40653</v>
      </c>
      <c r="B114">
        <v>23.5</v>
      </c>
      <c r="C114">
        <v>6.9</v>
      </c>
      <c r="D114">
        <v>15</v>
      </c>
      <c r="E114" s="40">
        <f t="shared" si="16"/>
        <v>16.6</v>
      </c>
      <c r="F114">
        <v>99</v>
      </c>
      <c r="G114">
        <v>27</v>
      </c>
      <c r="H114">
        <v>66</v>
      </c>
      <c r="I114">
        <v>0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5">
        <f t="shared" si="15"/>
        <v>40654</v>
      </c>
      <c r="B115">
        <v>23.9</v>
      </c>
      <c r="C115">
        <v>6.2</v>
      </c>
      <c r="D115">
        <v>15</v>
      </c>
      <c r="E115" s="40">
        <f t="shared" si="16"/>
        <v>17.7</v>
      </c>
      <c r="F115">
        <v>96</v>
      </c>
      <c r="G115">
        <v>33</v>
      </c>
      <c r="H115">
        <v>67</v>
      </c>
      <c r="I115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5">
        <f t="shared" si="15"/>
        <v>40655</v>
      </c>
      <c r="B116">
        <v>23.3</v>
      </c>
      <c r="C116">
        <v>7.4</v>
      </c>
      <c r="D116">
        <v>15.6</v>
      </c>
      <c r="E116" s="40">
        <f t="shared" si="16"/>
        <v>15.9</v>
      </c>
      <c r="F116">
        <v>96</v>
      </c>
      <c r="G116">
        <v>30</v>
      </c>
      <c r="H116">
        <v>66</v>
      </c>
      <c r="I116">
        <v>0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5">
        <f t="shared" si="15"/>
        <v>40656</v>
      </c>
      <c r="B117">
        <v>24.1</v>
      </c>
      <c r="C117">
        <v>8.2</v>
      </c>
      <c r="D117">
        <v>16.1</v>
      </c>
      <c r="E117" s="40">
        <f t="shared" si="16"/>
        <v>15.900000000000002</v>
      </c>
      <c r="F117">
        <v>100</v>
      </c>
      <c r="G117">
        <v>36</v>
      </c>
      <c r="H117">
        <v>71</v>
      </c>
      <c r="I117">
        <v>0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5">
        <f t="shared" si="15"/>
        <v>40657</v>
      </c>
      <c r="B118">
        <v>24</v>
      </c>
      <c r="C118">
        <v>13.7</v>
      </c>
      <c r="D118">
        <v>18.2</v>
      </c>
      <c r="E118" s="40">
        <f t="shared" si="16"/>
        <v>10.3</v>
      </c>
      <c r="F118">
        <v>89</v>
      </c>
      <c r="G118">
        <v>26</v>
      </c>
      <c r="H118">
        <v>60</v>
      </c>
      <c r="I118">
        <v>0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5">
        <f t="shared" si="15"/>
        <v>40658</v>
      </c>
      <c r="B119">
        <v>22.7</v>
      </c>
      <c r="C119">
        <v>14.1</v>
      </c>
      <c r="D119">
        <v>18</v>
      </c>
      <c r="E119" s="40">
        <f t="shared" si="16"/>
        <v>8.6</v>
      </c>
      <c r="F119">
        <v>87</v>
      </c>
      <c r="G119">
        <v>41</v>
      </c>
      <c r="H119">
        <v>63</v>
      </c>
      <c r="I119">
        <v>3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5">
        <f t="shared" si="15"/>
        <v>40659</v>
      </c>
      <c r="B120">
        <v>18.6</v>
      </c>
      <c r="C120">
        <v>12.5</v>
      </c>
      <c r="D120">
        <v>14.5</v>
      </c>
      <c r="E120" s="40">
        <f t="shared" si="16"/>
        <v>6.100000000000001</v>
      </c>
      <c r="F120">
        <v>95</v>
      </c>
      <c r="G120">
        <v>64</v>
      </c>
      <c r="H120">
        <v>83</v>
      </c>
      <c r="I120">
        <v>4.4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5">
        <f t="shared" si="15"/>
        <v>40660</v>
      </c>
      <c r="B121">
        <v>25.6</v>
      </c>
      <c r="C121">
        <v>13.4</v>
      </c>
      <c r="D121">
        <v>18.4</v>
      </c>
      <c r="E121" s="40">
        <f t="shared" si="16"/>
        <v>12.200000000000001</v>
      </c>
      <c r="F121">
        <v>81</v>
      </c>
      <c r="G121">
        <v>39</v>
      </c>
      <c r="H121">
        <v>62</v>
      </c>
      <c r="I121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5">
        <f t="shared" si="15"/>
        <v>40661</v>
      </c>
      <c r="B122">
        <v>23.6</v>
      </c>
      <c r="C122">
        <v>11.9</v>
      </c>
      <c r="D122">
        <v>17.4</v>
      </c>
      <c r="E122" s="40">
        <f t="shared" si="16"/>
        <v>11.700000000000001</v>
      </c>
      <c r="F122">
        <v>92</v>
      </c>
      <c r="G122">
        <v>49</v>
      </c>
      <c r="H122">
        <v>73</v>
      </c>
      <c r="I122">
        <v>0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5">
        <f t="shared" si="15"/>
        <v>40662</v>
      </c>
      <c r="B123">
        <v>22.2</v>
      </c>
      <c r="C123">
        <v>9.9</v>
      </c>
      <c r="D123">
        <v>15.6</v>
      </c>
      <c r="E123" s="40">
        <f t="shared" si="16"/>
        <v>12.299999999999999</v>
      </c>
      <c r="F123">
        <v>97</v>
      </c>
      <c r="G123">
        <v>54</v>
      </c>
      <c r="H123">
        <v>80</v>
      </c>
      <c r="I123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5">
        <f t="shared" si="15"/>
        <v>40663</v>
      </c>
      <c r="B124">
        <v>15.5</v>
      </c>
      <c r="C124">
        <v>11.8</v>
      </c>
      <c r="D124">
        <v>13.9</v>
      </c>
      <c r="E124" s="40">
        <f t="shared" si="16"/>
        <v>3.6999999999999993</v>
      </c>
      <c r="F124">
        <v>100</v>
      </c>
      <c r="G124">
        <v>93</v>
      </c>
      <c r="H124">
        <v>98</v>
      </c>
      <c r="I124">
        <v>23</v>
      </c>
      <c r="M124">
        <f t="shared" si="8"/>
        <v>1</v>
      </c>
      <c r="N124">
        <f>SUM(M95:M124)</f>
        <v>8</v>
      </c>
      <c r="O124">
        <f t="shared" si="10"/>
        <v>1</v>
      </c>
      <c r="P124">
        <f>SUM(O95:O124)</f>
        <v>6</v>
      </c>
      <c r="Q124">
        <f t="shared" si="11"/>
        <v>1</v>
      </c>
      <c r="R124">
        <f>SUM(Q95:Q124)</f>
        <v>1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5">
        <f t="shared" si="15"/>
        <v>40664</v>
      </c>
      <c r="B125">
        <v>22.6</v>
      </c>
      <c r="C125">
        <v>12.8</v>
      </c>
      <c r="D125">
        <v>16.8</v>
      </c>
      <c r="E125" s="40">
        <f t="shared" si="16"/>
        <v>9.8</v>
      </c>
      <c r="F125">
        <v>100</v>
      </c>
      <c r="G125">
        <v>63</v>
      </c>
      <c r="H125">
        <v>92</v>
      </c>
      <c r="I125">
        <v>5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5">
        <f t="shared" si="15"/>
        <v>40665</v>
      </c>
      <c r="B126">
        <v>21.7</v>
      </c>
      <c r="C126">
        <v>11.1</v>
      </c>
      <c r="D126">
        <v>16.4</v>
      </c>
      <c r="E126" s="40">
        <f t="shared" si="16"/>
        <v>10.6</v>
      </c>
      <c r="F126">
        <v>100</v>
      </c>
      <c r="G126">
        <v>64</v>
      </c>
      <c r="H126">
        <v>85</v>
      </c>
      <c r="I126">
        <v>34.2</v>
      </c>
      <c r="M126">
        <f t="shared" si="8"/>
        <v>1</v>
      </c>
      <c r="O126">
        <f t="shared" si="10"/>
        <v>1</v>
      </c>
      <c r="Q126">
        <f t="shared" si="11"/>
        <v>1</v>
      </c>
      <c r="S126">
        <f t="shared" si="12"/>
        <v>1</v>
      </c>
      <c r="U126">
        <f t="shared" si="13"/>
        <v>0</v>
      </c>
      <c r="W126">
        <f t="shared" si="14"/>
        <v>0</v>
      </c>
    </row>
    <row r="127" spans="1:23" ht="12.75">
      <c r="A127" s="35">
        <f t="shared" si="15"/>
        <v>40666</v>
      </c>
      <c r="B127">
        <v>23.7</v>
      </c>
      <c r="C127">
        <v>14.1</v>
      </c>
      <c r="D127">
        <v>18.6</v>
      </c>
      <c r="E127" s="40">
        <f t="shared" si="16"/>
        <v>9.6</v>
      </c>
      <c r="F127">
        <v>100</v>
      </c>
      <c r="G127">
        <v>63</v>
      </c>
      <c r="H127">
        <v>84</v>
      </c>
      <c r="I127">
        <v>2.2</v>
      </c>
      <c r="M127">
        <f t="shared" si="8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5">
        <f t="shared" si="15"/>
        <v>40667</v>
      </c>
      <c r="B128">
        <v>23.6</v>
      </c>
      <c r="C128">
        <v>13.4</v>
      </c>
      <c r="D128">
        <v>18.6</v>
      </c>
      <c r="E128" s="40">
        <f t="shared" si="16"/>
        <v>10.200000000000001</v>
      </c>
      <c r="F128">
        <v>100</v>
      </c>
      <c r="G128">
        <v>60</v>
      </c>
      <c r="H128">
        <v>83</v>
      </c>
      <c r="I128">
        <v>1.8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5">
        <f t="shared" si="15"/>
        <v>40668</v>
      </c>
      <c r="B129">
        <v>25.7</v>
      </c>
      <c r="C129">
        <v>12.1</v>
      </c>
      <c r="D129">
        <v>18.7</v>
      </c>
      <c r="E129" s="40">
        <f t="shared" si="16"/>
        <v>13.6</v>
      </c>
      <c r="F129">
        <v>86</v>
      </c>
      <c r="G129">
        <v>24</v>
      </c>
      <c r="H129">
        <v>49</v>
      </c>
      <c r="I129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5">
        <f t="shared" si="15"/>
        <v>40669</v>
      </c>
      <c r="B130">
        <v>23.6</v>
      </c>
      <c r="C130">
        <v>9</v>
      </c>
      <c r="D130">
        <v>16.3</v>
      </c>
      <c r="E130" s="40">
        <f t="shared" si="16"/>
        <v>14.600000000000001</v>
      </c>
      <c r="F130">
        <v>89</v>
      </c>
      <c r="G130">
        <v>23</v>
      </c>
      <c r="H130">
        <v>50</v>
      </c>
      <c r="I130">
        <v>0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5">
        <f t="shared" si="15"/>
        <v>40670</v>
      </c>
      <c r="B131">
        <v>23.3</v>
      </c>
      <c r="C131">
        <v>8.4</v>
      </c>
      <c r="D131">
        <v>16.2</v>
      </c>
      <c r="E131" s="40">
        <f t="shared" si="16"/>
        <v>14.9</v>
      </c>
      <c r="F131">
        <v>100</v>
      </c>
      <c r="G131">
        <v>49</v>
      </c>
      <c r="H131">
        <v>77</v>
      </c>
      <c r="I131">
        <v>0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5">
        <f t="shared" si="15"/>
        <v>40671</v>
      </c>
      <c r="B132">
        <v>23.3</v>
      </c>
      <c r="C132">
        <v>10.6</v>
      </c>
      <c r="D132">
        <v>17.4</v>
      </c>
      <c r="E132" s="40">
        <f t="shared" si="16"/>
        <v>12.700000000000001</v>
      </c>
      <c r="F132">
        <v>99</v>
      </c>
      <c r="G132">
        <v>50</v>
      </c>
      <c r="H132">
        <v>76</v>
      </c>
      <c r="I132">
        <v>0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5">
        <f t="shared" si="15"/>
        <v>40672</v>
      </c>
      <c r="B133">
        <v>22.3</v>
      </c>
      <c r="C133">
        <v>8</v>
      </c>
      <c r="D133">
        <v>15.3</v>
      </c>
      <c r="E133" s="40">
        <f t="shared" si="16"/>
        <v>14.3</v>
      </c>
      <c r="F133">
        <v>89</v>
      </c>
      <c r="G133">
        <v>32</v>
      </c>
      <c r="H133">
        <v>66</v>
      </c>
      <c r="I133">
        <v>3.4</v>
      </c>
      <c r="M133">
        <f aca="true" t="shared" si="17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5">
        <f t="shared" si="15"/>
        <v>40673</v>
      </c>
      <c r="B134">
        <v>28</v>
      </c>
      <c r="C134">
        <v>9.9</v>
      </c>
      <c r="D134">
        <v>18.7</v>
      </c>
      <c r="E134" s="40">
        <f aca="true" t="shared" si="18" ref="E134:E197">(B134-C134)</f>
        <v>18.1</v>
      </c>
      <c r="F134">
        <v>83</v>
      </c>
      <c r="G134">
        <v>26</v>
      </c>
      <c r="H134">
        <v>48</v>
      </c>
      <c r="I134">
        <v>0</v>
      </c>
      <c r="M134">
        <f t="shared" si="17"/>
        <v>0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>
      <c r="A135" s="35">
        <f aca="true" t="shared" si="24" ref="A135:A198">A134+1</f>
        <v>40674</v>
      </c>
      <c r="B135">
        <v>26.2</v>
      </c>
      <c r="C135">
        <v>7.9</v>
      </c>
      <c r="D135">
        <v>18.4</v>
      </c>
      <c r="E135" s="40">
        <f t="shared" si="18"/>
        <v>18.299999999999997</v>
      </c>
      <c r="F135">
        <v>91</v>
      </c>
      <c r="G135">
        <v>34</v>
      </c>
      <c r="H135">
        <v>63</v>
      </c>
      <c r="I135">
        <v>0</v>
      </c>
      <c r="M135">
        <f t="shared" si="17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>
      <c r="A136" s="35">
        <f t="shared" si="24"/>
        <v>40675</v>
      </c>
      <c r="B136">
        <v>30.6</v>
      </c>
      <c r="C136">
        <v>10.9</v>
      </c>
      <c r="D136">
        <v>20.4</v>
      </c>
      <c r="E136" s="40">
        <f t="shared" si="18"/>
        <v>19.700000000000003</v>
      </c>
      <c r="F136">
        <v>100</v>
      </c>
      <c r="G136">
        <v>24</v>
      </c>
      <c r="H136">
        <v>66</v>
      </c>
      <c r="I136">
        <v>0</v>
      </c>
      <c r="M136">
        <f t="shared" si="17"/>
        <v>0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>
      <c r="A137" s="35">
        <f t="shared" si="24"/>
        <v>40676</v>
      </c>
      <c r="B137">
        <v>25.4</v>
      </c>
      <c r="C137">
        <v>12.5</v>
      </c>
      <c r="D137">
        <v>19</v>
      </c>
      <c r="E137" s="40">
        <f t="shared" si="18"/>
        <v>12.899999999999999</v>
      </c>
      <c r="F137">
        <v>96</v>
      </c>
      <c r="G137">
        <v>47</v>
      </c>
      <c r="H137">
        <v>79</v>
      </c>
      <c r="I137">
        <v>0</v>
      </c>
      <c r="M137">
        <f t="shared" si="17"/>
        <v>0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>
      <c r="A138" s="35">
        <f t="shared" si="24"/>
        <v>40677</v>
      </c>
      <c r="B138">
        <v>26.3</v>
      </c>
      <c r="C138">
        <v>11.1</v>
      </c>
      <c r="D138">
        <v>18.6</v>
      </c>
      <c r="E138" s="40">
        <f t="shared" si="18"/>
        <v>15.200000000000001</v>
      </c>
      <c r="F138">
        <v>100</v>
      </c>
      <c r="G138">
        <v>39</v>
      </c>
      <c r="H138">
        <v>76</v>
      </c>
      <c r="I138">
        <v>0</v>
      </c>
      <c r="M138">
        <f t="shared" si="17"/>
        <v>0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>
      <c r="A139" s="35">
        <f t="shared" si="24"/>
        <v>40678</v>
      </c>
      <c r="B139">
        <v>26.2</v>
      </c>
      <c r="C139">
        <v>10.6</v>
      </c>
      <c r="D139">
        <v>18.2</v>
      </c>
      <c r="E139" s="40">
        <f t="shared" si="18"/>
        <v>15.6</v>
      </c>
      <c r="F139">
        <v>100</v>
      </c>
      <c r="G139">
        <v>31</v>
      </c>
      <c r="H139">
        <v>75</v>
      </c>
      <c r="I139">
        <v>0</v>
      </c>
      <c r="M139">
        <f t="shared" si="17"/>
        <v>0</v>
      </c>
      <c r="O139">
        <f t="shared" si="19"/>
        <v>0</v>
      </c>
      <c r="Q139">
        <f t="shared" si="20"/>
        <v>0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>
      <c r="A140" s="35">
        <f t="shared" si="24"/>
        <v>40679</v>
      </c>
      <c r="B140">
        <v>24</v>
      </c>
      <c r="C140">
        <v>9.4</v>
      </c>
      <c r="D140">
        <v>17.2</v>
      </c>
      <c r="E140" s="40">
        <f t="shared" si="18"/>
        <v>14.6</v>
      </c>
      <c r="F140">
        <v>85</v>
      </c>
      <c r="G140">
        <v>32</v>
      </c>
      <c r="H140">
        <v>60</v>
      </c>
      <c r="I140">
        <v>0.4</v>
      </c>
      <c r="M140">
        <f t="shared" si="17"/>
        <v>1</v>
      </c>
      <c r="O140">
        <f t="shared" si="19"/>
        <v>0</v>
      </c>
      <c r="Q140">
        <f t="shared" si="20"/>
        <v>0</v>
      </c>
      <c r="S140">
        <f t="shared" si="21"/>
        <v>0</v>
      </c>
      <c r="U140">
        <f t="shared" si="22"/>
        <v>0</v>
      </c>
      <c r="W140">
        <f t="shared" si="23"/>
        <v>0</v>
      </c>
    </row>
    <row r="141" spans="1:23" ht="12.75">
      <c r="A141" s="35">
        <f t="shared" si="24"/>
        <v>40680</v>
      </c>
      <c r="B141">
        <v>25.2</v>
      </c>
      <c r="C141">
        <v>10.5</v>
      </c>
      <c r="D141">
        <v>17.2</v>
      </c>
      <c r="E141" s="40">
        <f t="shared" si="18"/>
        <v>14.7</v>
      </c>
      <c r="F141">
        <v>71</v>
      </c>
      <c r="G141">
        <v>29</v>
      </c>
      <c r="H141">
        <v>52</v>
      </c>
      <c r="I141">
        <v>0</v>
      </c>
      <c r="M141">
        <f t="shared" si="17"/>
        <v>0</v>
      </c>
      <c r="O141">
        <f t="shared" si="19"/>
        <v>0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>
      <c r="A142" s="35">
        <f t="shared" si="24"/>
        <v>40681</v>
      </c>
      <c r="B142">
        <v>26.1</v>
      </c>
      <c r="C142">
        <v>7</v>
      </c>
      <c r="D142">
        <v>17.3</v>
      </c>
      <c r="E142" s="40">
        <f t="shared" si="18"/>
        <v>19.1</v>
      </c>
      <c r="F142">
        <v>92</v>
      </c>
      <c r="G142">
        <v>33</v>
      </c>
      <c r="H142">
        <v>64</v>
      </c>
      <c r="I142">
        <v>0</v>
      </c>
      <c r="M142">
        <f t="shared" si="17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>
      <c r="A143" s="35">
        <f t="shared" si="24"/>
        <v>40682</v>
      </c>
      <c r="B143">
        <v>26.2</v>
      </c>
      <c r="C143">
        <v>9.7</v>
      </c>
      <c r="D143">
        <v>18.5</v>
      </c>
      <c r="E143" s="40">
        <f t="shared" si="18"/>
        <v>16.5</v>
      </c>
      <c r="F143">
        <v>100</v>
      </c>
      <c r="G143">
        <v>43</v>
      </c>
      <c r="H143">
        <v>73</v>
      </c>
      <c r="I143">
        <v>0</v>
      </c>
      <c r="M143">
        <f aca="true" t="shared" si="25" ref="M143:M156">IF(I143&gt;0,1,0)</f>
        <v>0</v>
      </c>
      <c r="O143">
        <f t="shared" si="19"/>
        <v>0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>
      <c r="A144" s="35">
        <f t="shared" si="24"/>
        <v>40683</v>
      </c>
      <c r="B144">
        <v>26.4</v>
      </c>
      <c r="C144">
        <v>11.5</v>
      </c>
      <c r="D144">
        <v>19.3</v>
      </c>
      <c r="E144" s="40">
        <f t="shared" si="18"/>
        <v>14.899999999999999</v>
      </c>
      <c r="F144">
        <v>100</v>
      </c>
      <c r="G144">
        <v>47</v>
      </c>
      <c r="H144">
        <v>75</v>
      </c>
      <c r="I144">
        <v>0</v>
      </c>
      <c r="M144">
        <f t="shared" si="25"/>
        <v>0</v>
      </c>
      <c r="O144">
        <f t="shared" si="19"/>
        <v>0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>
      <c r="A145" s="35">
        <f t="shared" si="24"/>
        <v>40684</v>
      </c>
      <c r="B145">
        <v>28.7</v>
      </c>
      <c r="C145">
        <v>14.4</v>
      </c>
      <c r="D145">
        <v>21.2</v>
      </c>
      <c r="E145" s="40">
        <f t="shared" si="18"/>
        <v>14.299999999999999</v>
      </c>
      <c r="F145">
        <v>92</v>
      </c>
      <c r="G145">
        <v>34</v>
      </c>
      <c r="H145">
        <v>70</v>
      </c>
      <c r="I145">
        <v>0</v>
      </c>
      <c r="M145">
        <f t="shared" si="25"/>
        <v>0</v>
      </c>
      <c r="O145">
        <f t="shared" si="19"/>
        <v>0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>
      <c r="A146" s="35">
        <f t="shared" si="24"/>
        <v>40685</v>
      </c>
      <c r="B146">
        <v>30.8</v>
      </c>
      <c r="C146">
        <v>16.6</v>
      </c>
      <c r="D146">
        <v>21.9</v>
      </c>
      <c r="E146" s="40">
        <f t="shared" si="18"/>
        <v>14.2</v>
      </c>
      <c r="F146">
        <v>81</v>
      </c>
      <c r="G146">
        <v>29</v>
      </c>
      <c r="H146">
        <v>61</v>
      </c>
      <c r="I146">
        <v>0</v>
      </c>
      <c r="M146">
        <f t="shared" si="25"/>
        <v>0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>
      <c r="A147" s="35">
        <f t="shared" si="24"/>
        <v>40686</v>
      </c>
      <c r="B147">
        <v>30.8</v>
      </c>
      <c r="C147">
        <v>16.3</v>
      </c>
      <c r="D147">
        <v>22.2</v>
      </c>
      <c r="E147" s="40">
        <f t="shared" si="18"/>
        <v>14.5</v>
      </c>
      <c r="F147">
        <v>87</v>
      </c>
      <c r="G147">
        <v>34</v>
      </c>
      <c r="H147">
        <v>63</v>
      </c>
      <c r="I147">
        <v>0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>
      <c r="A148" s="35">
        <f t="shared" si="24"/>
        <v>40687</v>
      </c>
      <c r="B148">
        <v>29.7</v>
      </c>
      <c r="C148">
        <v>16.5</v>
      </c>
      <c r="D148">
        <v>22.9</v>
      </c>
      <c r="E148" s="40">
        <f t="shared" si="18"/>
        <v>13.2</v>
      </c>
      <c r="F148">
        <v>92</v>
      </c>
      <c r="G148">
        <v>42</v>
      </c>
      <c r="H148">
        <v>64</v>
      </c>
      <c r="I148">
        <v>0</v>
      </c>
      <c r="M148">
        <f t="shared" si="25"/>
        <v>0</v>
      </c>
      <c r="O148">
        <f t="shared" si="19"/>
        <v>0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>
      <c r="A149" s="35">
        <f t="shared" si="24"/>
        <v>40688</v>
      </c>
      <c r="B149">
        <v>33.3</v>
      </c>
      <c r="C149">
        <v>14.6</v>
      </c>
      <c r="D149">
        <v>22</v>
      </c>
      <c r="E149" s="40">
        <f t="shared" si="18"/>
        <v>18.699999999999996</v>
      </c>
      <c r="F149">
        <v>98</v>
      </c>
      <c r="G149">
        <v>31</v>
      </c>
      <c r="H149">
        <v>72</v>
      </c>
      <c r="I149">
        <v>0</v>
      </c>
      <c r="M149">
        <f t="shared" si="25"/>
        <v>0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>
      <c r="A150" s="35">
        <f t="shared" si="24"/>
        <v>40689</v>
      </c>
      <c r="B150">
        <v>31.2</v>
      </c>
      <c r="C150">
        <v>14.4</v>
      </c>
      <c r="D150">
        <v>22</v>
      </c>
      <c r="E150" s="40">
        <f t="shared" si="18"/>
        <v>16.799999999999997</v>
      </c>
      <c r="F150">
        <v>97</v>
      </c>
      <c r="G150">
        <v>40</v>
      </c>
      <c r="H150">
        <v>76</v>
      </c>
      <c r="I150">
        <v>13.6</v>
      </c>
      <c r="M150">
        <f t="shared" si="25"/>
        <v>1</v>
      </c>
      <c r="O150">
        <f t="shared" si="19"/>
        <v>1</v>
      </c>
      <c r="Q150">
        <f t="shared" si="20"/>
        <v>1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>
      <c r="A151" s="35">
        <f t="shared" si="24"/>
        <v>40690</v>
      </c>
      <c r="B151">
        <v>28.2</v>
      </c>
      <c r="C151">
        <v>16.4</v>
      </c>
      <c r="D151">
        <v>22</v>
      </c>
      <c r="E151" s="40">
        <f t="shared" si="18"/>
        <v>11.8</v>
      </c>
      <c r="F151">
        <v>100</v>
      </c>
      <c r="G151">
        <v>58</v>
      </c>
      <c r="H151">
        <v>84</v>
      </c>
      <c r="I151">
        <v>0</v>
      </c>
      <c r="M151">
        <f t="shared" si="25"/>
        <v>0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>
      <c r="A152" s="35">
        <f t="shared" si="24"/>
        <v>40691</v>
      </c>
      <c r="B152">
        <v>27.5</v>
      </c>
      <c r="C152">
        <v>17.1</v>
      </c>
      <c r="D152">
        <v>22.3</v>
      </c>
      <c r="E152" s="40">
        <f t="shared" si="18"/>
        <v>10.399999999999999</v>
      </c>
      <c r="F152">
        <v>98</v>
      </c>
      <c r="G152">
        <v>54</v>
      </c>
      <c r="H152">
        <v>77</v>
      </c>
      <c r="I152">
        <v>0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>
      <c r="A153" s="35">
        <f t="shared" si="24"/>
        <v>40692</v>
      </c>
      <c r="B153">
        <v>26.7</v>
      </c>
      <c r="C153">
        <v>15.1</v>
      </c>
      <c r="D153">
        <v>21.3</v>
      </c>
      <c r="E153" s="40">
        <f t="shared" si="18"/>
        <v>11.6</v>
      </c>
      <c r="F153">
        <v>97</v>
      </c>
      <c r="G153">
        <v>52</v>
      </c>
      <c r="H153">
        <v>73</v>
      </c>
      <c r="I153">
        <v>0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>
      <c r="A154" s="35">
        <f t="shared" si="24"/>
        <v>40693</v>
      </c>
      <c r="B154">
        <v>28.1</v>
      </c>
      <c r="C154">
        <v>15.2</v>
      </c>
      <c r="D154">
        <v>21.9</v>
      </c>
      <c r="E154" s="40">
        <f t="shared" si="18"/>
        <v>12.900000000000002</v>
      </c>
      <c r="F154">
        <v>96</v>
      </c>
      <c r="G154">
        <v>40</v>
      </c>
      <c r="H154">
        <v>71</v>
      </c>
      <c r="I154">
        <v>0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>
      <c r="A155" s="35">
        <f t="shared" si="24"/>
        <v>40694</v>
      </c>
      <c r="B155">
        <v>28</v>
      </c>
      <c r="C155">
        <v>14.7</v>
      </c>
      <c r="D155">
        <v>21.3</v>
      </c>
      <c r="E155" s="40">
        <f t="shared" si="18"/>
        <v>13.3</v>
      </c>
      <c r="F155">
        <v>100</v>
      </c>
      <c r="G155">
        <v>57</v>
      </c>
      <c r="H155">
        <v>81</v>
      </c>
      <c r="I155">
        <v>0</v>
      </c>
      <c r="M155">
        <f t="shared" si="25"/>
        <v>0</v>
      </c>
      <c r="N155">
        <f>SUM(M125:M155)</f>
        <v>7</v>
      </c>
      <c r="O155">
        <f t="shared" si="19"/>
        <v>0</v>
      </c>
      <c r="P155">
        <f>SUM(O125:O155)</f>
        <v>6</v>
      </c>
      <c r="Q155">
        <f t="shared" si="20"/>
        <v>0</v>
      </c>
      <c r="R155">
        <f>SUM(Q125:Q155)</f>
        <v>2</v>
      </c>
      <c r="S155">
        <f t="shared" si="21"/>
        <v>0</v>
      </c>
      <c r="T155">
        <f>SUM(S125:S155)</f>
        <v>1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>
      <c r="A156" s="35">
        <f t="shared" si="24"/>
        <v>40695</v>
      </c>
      <c r="B156">
        <v>23.1</v>
      </c>
      <c r="C156">
        <v>10.4</v>
      </c>
      <c r="D156">
        <v>19.3</v>
      </c>
      <c r="E156" s="40">
        <f t="shared" si="18"/>
        <v>12.700000000000001</v>
      </c>
      <c r="F156">
        <v>98</v>
      </c>
      <c r="G156">
        <v>72</v>
      </c>
      <c r="H156">
        <v>90</v>
      </c>
      <c r="I156">
        <v>61.4</v>
      </c>
      <c r="M156">
        <f t="shared" si="25"/>
        <v>1</v>
      </c>
      <c r="O156">
        <f t="shared" si="19"/>
        <v>1</v>
      </c>
      <c r="Q156">
        <f t="shared" si="20"/>
        <v>1</v>
      </c>
      <c r="S156">
        <f t="shared" si="21"/>
        <v>1</v>
      </c>
      <c r="U156">
        <f t="shared" si="22"/>
        <v>1</v>
      </c>
      <c r="W156">
        <f t="shared" si="23"/>
        <v>1</v>
      </c>
    </row>
    <row r="157" spans="1:23" ht="12.75">
      <c r="A157" s="35">
        <f t="shared" si="24"/>
        <v>40696</v>
      </c>
      <c r="B157">
        <v>29</v>
      </c>
      <c r="C157">
        <v>17.5</v>
      </c>
      <c r="D157">
        <v>22.2</v>
      </c>
      <c r="E157" s="40">
        <f t="shared" si="18"/>
        <v>11.5</v>
      </c>
      <c r="F157">
        <v>98</v>
      </c>
      <c r="G157">
        <v>55</v>
      </c>
      <c r="H157">
        <v>80</v>
      </c>
      <c r="I157">
        <v>0.2</v>
      </c>
      <c r="M157">
        <f aca="true" t="shared" si="26" ref="M157:M206">IF(I157&gt;0,1,0)</f>
        <v>1</v>
      </c>
      <c r="O157">
        <f t="shared" si="19"/>
        <v>0</v>
      </c>
      <c r="Q157">
        <f t="shared" si="20"/>
        <v>0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>
      <c r="A158" s="35">
        <f t="shared" si="24"/>
        <v>40697</v>
      </c>
      <c r="B158">
        <v>30.4</v>
      </c>
      <c r="C158">
        <v>15.6</v>
      </c>
      <c r="D158">
        <v>23.2</v>
      </c>
      <c r="E158" s="40">
        <f t="shared" si="18"/>
        <v>14.799999999999999</v>
      </c>
      <c r="F158">
        <v>100</v>
      </c>
      <c r="G158">
        <v>45</v>
      </c>
      <c r="H158">
        <v>74</v>
      </c>
      <c r="I158">
        <v>1.6</v>
      </c>
      <c r="M158">
        <f t="shared" si="26"/>
        <v>1</v>
      </c>
      <c r="O158">
        <f t="shared" si="19"/>
        <v>1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>
      <c r="A159" s="35">
        <f t="shared" si="24"/>
        <v>40698</v>
      </c>
      <c r="B159">
        <v>32.3</v>
      </c>
      <c r="C159">
        <v>16.4</v>
      </c>
      <c r="D159">
        <v>24.2</v>
      </c>
      <c r="E159" s="40">
        <f t="shared" si="18"/>
        <v>15.899999999999999</v>
      </c>
      <c r="F159">
        <v>95</v>
      </c>
      <c r="G159">
        <v>39</v>
      </c>
      <c r="H159">
        <v>70</v>
      </c>
      <c r="I159">
        <v>0</v>
      </c>
      <c r="M159">
        <f t="shared" si="26"/>
        <v>0</v>
      </c>
      <c r="O159">
        <f t="shared" si="19"/>
        <v>0</v>
      </c>
      <c r="Q159">
        <f t="shared" si="20"/>
        <v>0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>
      <c r="A160" s="35">
        <f t="shared" si="24"/>
        <v>40699</v>
      </c>
      <c r="B160">
        <v>23.6</v>
      </c>
      <c r="C160">
        <v>13.7</v>
      </c>
      <c r="D160">
        <v>20.9</v>
      </c>
      <c r="E160" s="40">
        <f t="shared" si="18"/>
        <v>9.900000000000002</v>
      </c>
      <c r="F160">
        <v>93</v>
      </c>
      <c r="G160">
        <v>70</v>
      </c>
      <c r="H160">
        <v>83</v>
      </c>
      <c r="I160">
        <v>3.6</v>
      </c>
      <c r="M160">
        <f t="shared" si="26"/>
        <v>1</v>
      </c>
      <c r="O160">
        <f t="shared" si="19"/>
        <v>1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>
      <c r="A161" s="35">
        <f t="shared" si="24"/>
        <v>40700</v>
      </c>
      <c r="B161">
        <v>29</v>
      </c>
      <c r="C161">
        <v>16.7</v>
      </c>
      <c r="D161">
        <v>23.4</v>
      </c>
      <c r="E161" s="40">
        <f t="shared" si="18"/>
        <v>12.3</v>
      </c>
      <c r="F161">
        <v>96</v>
      </c>
      <c r="G161">
        <v>50</v>
      </c>
      <c r="H161">
        <v>76</v>
      </c>
      <c r="I161">
        <v>0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>
      <c r="A162" s="35">
        <f t="shared" si="24"/>
        <v>40701</v>
      </c>
      <c r="B162">
        <v>31.2</v>
      </c>
      <c r="C162">
        <v>18</v>
      </c>
      <c r="D162">
        <v>24.1</v>
      </c>
      <c r="E162" s="40">
        <f t="shared" si="18"/>
        <v>13.2</v>
      </c>
      <c r="F162">
        <v>100</v>
      </c>
      <c r="G162">
        <v>44</v>
      </c>
      <c r="H162">
        <v>79</v>
      </c>
      <c r="I162">
        <v>0.4</v>
      </c>
      <c r="M162">
        <f t="shared" si="26"/>
        <v>1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>
      <c r="A163" s="35">
        <f t="shared" si="24"/>
        <v>40702</v>
      </c>
      <c r="B163">
        <v>28.3</v>
      </c>
      <c r="C163">
        <v>18.2</v>
      </c>
      <c r="D163">
        <v>23.4</v>
      </c>
      <c r="E163" s="40">
        <f t="shared" si="18"/>
        <v>10.100000000000001</v>
      </c>
      <c r="F163">
        <v>96</v>
      </c>
      <c r="G163">
        <v>51</v>
      </c>
      <c r="H163">
        <v>74</v>
      </c>
      <c r="I163">
        <v>0.2</v>
      </c>
      <c r="M163">
        <f t="shared" si="26"/>
        <v>1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>
      <c r="A164" s="35">
        <f t="shared" si="24"/>
        <v>40703</v>
      </c>
      <c r="B164">
        <v>27.5</v>
      </c>
      <c r="C164">
        <v>15.8</v>
      </c>
      <c r="D164">
        <v>22.3</v>
      </c>
      <c r="E164" s="40">
        <f t="shared" si="18"/>
        <v>11.7</v>
      </c>
      <c r="F164">
        <v>94</v>
      </c>
      <c r="G164">
        <v>51</v>
      </c>
      <c r="H164">
        <v>72</v>
      </c>
      <c r="I164">
        <v>0.4</v>
      </c>
      <c r="M164">
        <f t="shared" si="26"/>
        <v>1</v>
      </c>
      <c r="O164">
        <f t="shared" si="19"/>
        <v>0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>
      <c r="A165" s="35">
        <f t="shared" si="24"/>
        <v>40704</v>
      </c>
      <c r="B165">
        <v>27.3</v>
      </c>
      <c r="C165">
        <v>16.5</v>
      </c>
      <c r="D165">
        <v>22.1</v>
      </c>
      <c r="E165" s="40">
        <f t="shared" si="18"/>
        <v>10.8</v>
      </c>
      <c r="F165">
        <v>90</v>
      </c>
      <c r="G165">
        <v>51</v>
      </c>
      <c r="H165">
        <v>70</v>
      </c>
      <c r="I165">
        <v>0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>
      <c r="A166" s="35">
        <f t="shared" si="24"/>
        <v>40705</v>
      </c>
      <c r="B166">
        <v>27.8</v>
      </c>
      <c r="C166">
        <v>15.8</v>
      </c>
      <c r="D166">
        <v>21.8</v>
      </c>
      <c r="E166" s="40">
        <f t="shared" si="18"/>
        <v>12</v>
      </c>
      <c r="F166">
        <v>92</v>
      </c>
      <c r="G166">
        <v>52</v>
      </c>
      <c r="H166">
        <v>74</v>
      </c>
      <c r="I166">
        <v>0</v>
      </c>
      <c r="M166">
        <f t="shared" si="26"/>
        <v>0</v>
      </c>
      <c r="O166">
        <f t="shared" si="19"/>
        <v>0</v>
      </c>
      <c r="Q166">
        <f t="shared" si="20"/>
        <v>0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>
      <c r="A167" s="35">
        <f t="shared" si="24"/>
        <v>40706</v>
      </c>
      <c r="B167">
        <v>28</v>
      </c>
      <c r="C167">
        <v>13.5</v>
      </c>
      <c r="D167">
        <v>21.7</v>
      </c>
      <c r="E167" s="40">
        <f t="shared" si="18"/>
        <v>14.5</v>
      </c>
      <c r="F167">
        <v>100</v>
      </c>
      <c r="G167">
        <v>50</v>
      </c>
      <c r="H167">
        <v>74</v>
      </c>
      <c r="I167">
        <v>0</v>
      </c>
      <c r="M167">
        <f t="shared" si="26"/>
        <v>0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>
      <c r="A168" s="35">
        <f t="shared" si="24"/>
        <v>40707</v>
      </c>
      <c r="B168">
        <v>27.9</v>
      </c>
      <c r="C168">
        <v>15.8</v>
      </c>
      <c r="D168">
        <v>21.9</v>
      </c>
      <c r="E168" s="40">
        <f t="shared" si="18"/>
        <v>12.099999999999998</v>
      </c>
      <c r="F168">
        <v>100</v>
      </c>
      <c r="G168">
        <v>53</v>
      </c>
      <c r="H168">
        <v>77</v>
      </c>
      <c r="I168">
        <v>0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>
      <c r="A169" s="35">
        <f t="shared" si="24"/>
        <v>40708</v>
      </c>
      <c r="B169">
        <v>29.1</v>
      </c>
      <c r="C169">
        <v>14.4</v>
      </c>
      <c r="D169">
        <v>21.7</v>
      </c>
      <c r="E169" s="40">
        <f t="shared" si="18"/>
        <v>14.700000000000001</v>
      </c>
      <c r="F169">
        <v>100</v>
      </c>
      <c r="G169">
        <v>56</v>
      </c>
      <c r="H169">
        <v>78</v>
      </c>
      <c r="I169">
        <v>0</v>
      </c>
      <c r="M169">
        <f t="shared" si="26"/>
        <v>0</v>
      </c>
      <c r="O169">
        <f t="shared" si="19"/>
        <v>0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>
      <c r="A170" s="35">
        <f t="shared" si="24"/>
        <v>40709</v>
      </c>
      <c r="B170">
        <v>30.9</v>
      </c>
      <c r="C170">
        <v>16.1</v>
      </c>
      <c r="D170">
        <v>22.6</v>
      </c>
      <c r="E170" s="40">
        <f t="shared" si="18"/>
        <v>14.799999999999997</v>
      </c>
      <c r="F170">
        <v>100</v>
      </c>
      <c r="G170">
        <v>40</v>
      </c>
      <c r="H170">
        <v>77</v>
      </c>
      <c r="I170">
        <v>0</v>
      </c>
      <c r="M170">
        <f t="shared" si="26"/>
        <v>0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>
      <c r="A171" s="35">
        <f t="shared" si="24"/>
        <v>40710</v>
      </c>
      <c r="B171">
        <v>29.2</v>
      </c>
      <c r="C171">
        <v>16</v>
      </c>
      <c r="D171">
        <v>23.1</v>
      </c>
      <c r="E171" s="40">
        <f t="shared" si="18"/>
        <v>13.2</v>
      </c>
      <c r="F171">
        <v>100</v>
      </c>
      <c r="G171">
        <v>55</v>
      </c>
      <c r="H171">
        <v>78</v>
      </c>
      <c r="I171">
        <v>0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>
      <c r="A172" s="35">
        <f t="shared" si="24"/>
        <v>40711</v>
      </c>
      <c r="B172">
        <v>29.5</v>
      </c>
      <c r="C172">
        <v>17</v>
      </c>
      <c r="D172">
        <v>23.3</v>
      </c>
      <c r="E172" s="40">
        <f t="shared" si="18"/>
        <v>12.5</v>
      </c>
      <c r="F172">
        <v>100</v>
      </c>
      <c r="G172">
        <v>57</v>
      </c>
      <c r="H172">
        <v>79</v>
      </c>
      <c r="I172">
        <v>0</v>
      </c>
      <c r="M172">
        <f t="shared" si="26"/>
        <v>0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>
      <c r="A173" s="35">
        <f t="shared" si="24"/>
        <v>40712</v>
      </c>
      <c r="B173">
        <v>30.6</v>
      </c>
      <c r="C173">
        <v>15.9</v>
      </c>
      <c r="D173">
        <v>23.2</v>
      </c>
      <c r="E173" s="40">
        <f t="shared" si="18"/>
        <v>14.700000000000001</v>
      </c>
      <c r="F173">
        <v>100</v>
      </c>
      <c r="G173">
        <v>56</v>
      </c>
      <c r="H173">
        <v>78</v>
      </c>
      <c r="I173">
        <v>0</v>
      </c>
      <c r="M173">
        <f t="shared" si="26"/>
        <v>0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>
      <c r="A174" s="35">
        <f t="shared" si="24"/>
        <v>40713</v>
      </c>
      <c r="B174">
        <v>29.2</v>
      </c>
      <c r="C174">
        <v>16.6</v>
      </c>
      <c r="D174">
        <v>22.8</v>
      </c>
      <c r="E174" s="40">
        <f t="shared" si="18"/>
        <v>12.599999999999998</v>
      </c>
      <c r="F174">
        <v>100</v>
      </c>
      <c r="G174">
        <v>51</v>
      </c>
      <c r="H174">
        <v>79</v>
      </c>
      <c r="I174">
        <v>0</v>
      </c>
      <c r="M174">
        <f t="shared" si="26"/>
        <v>0</v>
      </c>
      <c r="O174">
        <f t="shared" si="19"/>
        <v>0</v>
      </c>
      <c r="Q174">
        <f t="shared" si="20"/>
        <v>0</v>
      </c>
      <c r="S174">
        <f t="shared" si="21"/>
        <v>0</v>
      </c>
      <c r="U174">
        <f t="shared" si="22"/>
        <v>0</v>
      </c>
      <c r="W174">
        <f t="shared" si="23"/>
        <v>0</v>
      </c>
    </row>
    <row r="175" spans="1:23" ht="12.75">
      <c r="A175" s="35">
        <f t="shared" si="24"/>
        <v>40714</v>
      </c>
      <c r="B175">
        <v>29.8</v>
      </c>
      <c r="C175">
        <v>17</v>
      </c>
      <c r="D175">
        <v>23.7</v>
      </c>
      <c r="E175" s="40">
        <f t="shared" si="18"/>
        <v>12.8</v>
      </c>
      <c r="F175">
        <v>100</v>
      </c>
      <c r="G175">
        <v>58</v>
      </c>
      <c r="H175">
        <v>78</v>
      </c>
      <c r="I175">
        <v>0</v>
      </c>
      <c r="M175">
        <f t="shared" si="26"/>
        <v>0</v>
      </c>
      <c r="O175">
        <f t="shared" si="19"/>
        <v>0</v>
      </c>
      <c r="Q175">
        <f t="shared" si="20"/>
        <v>0</v>
      </c>
      <c r="S175">
        <f t="shared" si="21"/>
        <v>0</v>
      </c>
      <c r="U175">
        <f t="shared" si="22"/>
        <v>0</v>
      </c>
      <c r="W175">
        <f t="shared" si="23"/>
        <v>0</v>
      </c>
    </row>
    <row r="176" spans="1:23" ht="12.75">
      <c r="A176" s="35">
        <f t="shared" si="24"/>
        <v>40715</v>
      </c>
      <c r="B176">
        <v>31.1</v>
      </c>
      <c r="C176">
        <v>17</v>
      </c>
      <c r="D176">
        <v>24.1</v>
      </c>
      <c r="E176" s="40">
        <f t="shared" si="18"/>
        <v>14.100000000000001</v>
      </c>
      <c r="F176">
        <v>100</v>
      </c>
      <c r="G176">
        <v>51</v>
      </c>
      <c r="H176">
        <v>77</v>
      </c>
      <c r="I176">
        <v>0</v>
      </c>
      <c r="M176">
        <f t="shared" si="26"/>
        <v>0</v>
      </c>
      <c r="O176">
        <f t="shared" si="19"/>
        <v>0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>
      <c r="A177" s="35">
        <f t="shared" si="24"/>
        <v>40716</v>
      </c>
      <c r="B177">
        <v>33.2</v>
      </c>
      <c r="C177">
        <v>16.1</v>
      </c>
      <c r="D177">
        <v>24.8</v>
      </c>
      <c r="E177" s="40">
        <f t="shared" si="18"/>
        <v>17.1</v>
      </c>
      <c r="F177">
        <v>100</v>
      </c>
      <c r="G177">
        <v>41</v>
      </c>
      <c r="H177">
        <v>74</v>
      </c>
      <c r="I177">
        <v>0</v>
      </c>
      <c r="M177">
        <f t="shared" si="26"/>
        <v>0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>
      <c r="A178" s="35">
        <f t="shared" si="24"/>
        <v>40717</v>
      </c>
      <c r="B178">
        <v>32.3</v>
      </c>
      <c r="C178">
        <v>16</v>
      </c>
      <c r="D178">
        <v>24.7</v>
      </c>
      <c r="E178" s="40">
        <f t="shared" si="18"/>
        <v>16.299999999999997</v>
      </c>
      <c r="F178">
        <v>100</v>
      </c>
      <c r="G178">
        <v>39</v>
      </c>
      <c r="H178">
        <v>74</v>
      </c>
      <c r="I178">
        <v>0</v>
      </c>
      <c r="M178">
        <f t="shared" si="26"/>
        <v>0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>
      <c r="A179" s="35">
        <f t="shared" si="24"/>
        <v>40718</v>
      </c>
      <c r="B179">
        <v>31.5</v>
      </c>
      <c r="C179">
        <v>17</v>
      </c>
      <c r="D179">
        <v>25</v>
      </c>
      <c r="E179" s="40">
        <f t="shared" si="18"/>
        <v>14.5</v>
      </c>
      <c r="F179">
        <v>100</v>
      </c>
      <c r="G179">
        <v>49</v>
      </c>
      <c r="H179">
        <v>75</v>
      </c>
      <c r="I179">
        <v>0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>
      <c r="A180" s="35">
        <f t="shared" si="24"/>
        <v>40719</v>
      </c>
      <c r="B180">
        <v>33.9</v>
      </c>
      <c r="C180">
        <v>20</v>
      </c>
      <c r="D180">
        <v>26.4</v>
      </c>
      <c r="E180" s="40">
        <f t="shared" si="18"/>
        <v>13.899999999999999</v>
      </c>
      <c r="F180">
        <v>95</v>
      </c>
      <c r="G180">
        <v>41</v>
      </c>
      <c r="H180">
        <v>64</v>
      </c>
      <c r="I180">
        <v>0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>
      <c r="A181" s="35">
        <f t="shared" si="24"/>
        <v>40720</v>
      </c>
      <c r="B181">
        <v>33.7</v>
      </c>
      <c r="C181">
        <v>17.7</v>
      </c>
      <c r="D181">
        <v>25.2</v>
      </c>
      <c r="E181" s="40">
        <f t="shared" si="18"/>
        <v>16.000000000000004</v>
      </c>
      <c r="F181">
        <v>93</v>
      </c>
      <c r="G181">
        <v>27</v>
      </c>
      <c r="H181">
        <v>53</v>
      </c>
      <c r="I181">
        <v>0</v>
      </c>
      <c r="M181">
        <f t="shared" si="26"/>
        <v>0</v>
      </c>
      <c r="O181">
        <f t="shared" si="19"/>
        <v>0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>
      <c r="A182" s="35">
        <f t="shared" si="24"/>
        <v>40721</v>
      </c>
      <c r="B182">
        <v>33.9</v>
      </c>
      <c r="C182">
        <v>13.6</v>
      </c>
      <c r="D182">
        <v>24.6</v>
      </c>
      <c r="E182" s="40">
        <f t="shared" si="18"/>
        <v>20.299999999999997</v>
      </c>
      <c r="F182">
        <v>100</v>
      </c>
      <c r="G182">
        <v>29</v>
      </c>
      <c r="H182">
        <v>69</v>
      </c>
      <c r="I182">
        <v>0</v>
      </c>
      <c r="M182">
        <f t="shared" si="26"/>
        <v>0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>
      <c r="A183" s="35">
        <f t="shared" si="24"/>
        <v>40722</v>
      </c>
      <c r="B183">
        <v>31.9</v>
      </c>
      <c r="C183">
        <v>17.7</v>
      </c>
      <c r="D183">
        <v>25</v>
      </c>
      <c r="E183" s="40">
        <f t="shared" si="18"/>
        <v>14.2</v>
      </c>
      <c r="F183">
        <v>100</v>
      </c>
      <c r="G183">
        <v>42</v>
      </c>
      <c r="H183">
        <v>78</v>
      </c>
      <c r="I183">
        <v>0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>
      <c r="A184" s="35">
        <f t="shared" si="24"/>
        <v>40723</v>
      </c>
      <c r="B184">
        <v>32.3</v>
      </c>
      <c r="C184">
        <v>16.8</v>
      </c>
      <c r="D184">
        <v>25.3</v>
      </c>
      <c r="E184" s="40">
        <f t="shared" si="18"/>
        <v>15.499999999999996</v>
      </c>
      <c r="F184">
        <v>100</v>
      </c>
      <c r="G184">
        <v>38</v>
      </c>
      <c r="H184">
        <v>77</v>
      </c>
      <c r="I184">
        <v>0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>
      <c r="A185" s="35">
        <f t="shared" si="24"/>
        <v>40724</v>
      </c>
      <c r="B185">
        <v>31.8</v>
      </c>
      <c r="C185">
        <v>20.4</v>
      </c>
      <c r="D185">
        <v>25.7</v>
      </c>
      <c r="E185" s="40">
        <f t="shared" si="18"/>
        <v>11.400000000000002</v>
      </c>
      <c r="F185">
        <v>100</v>
      </c>
      <c r="G185">
        <v>58</v>
      </c>
      <c r="H185">
        <v>79</v>
      </c>
      <c r="I185">
        <v>0</v>
      </c>
      <c r="M185">
        <f t="shared" si="26"/>
        <v>0</v>
      </c>
      <c r="N185">
        <f>SUM(M156:M185)</f>
        <v>7</v>
      </c>
      <c r="O185">
        <f t="shared" si="19"/>
        <v>0</v>
      </c>
      <c r="P185">
        <f>SUM(O156:O185)</f>
        <v>3</v>
      </c>
      <c r="Q185">
        <f t="shared" si="20"/>
        <v>0</v>
      </c>
      <c r="R185">
        <f>SUM(Q156:Q185)</f>
        <v>1</v>
      </c>
      <c r="S185">
        <f t="shared" si="21"/>
        <v>0</v>
      </c>
      <c r="T185">
        <f>SUM(S156:S185)</f>
        <v>1</v>
      </c>
      <c r="U185">
        <f t="shared" si="22"/>
        <v>0</v>
      </c>
      <c r="V185">
        <f>SUM(U156:U185)</f>
        <v>1</v>
      </c>
      <c r="W185">
        <f t="shared" si="23"/>
        <v>0</v>
      </c>
      <c r="X185">
        <f>SUM(W156:W185)</f>
        <v>1</v>
      </c>
    </row>
    <row r="186" spans="1:23" ht="12.75">
      <c r="A186" s="35">
        <f t="shared" si="24"/>
        <v>40725</v>
      </c>
      <c r="B186">
        <v>31.6</v>
      </c>
      <c r="C186">
        <v>19.8</v>
      </c>
      <c r="D186">
        <v>25.5</v>
      </c>
      <c r="E186" s="40">
        <f t="shared" si="18"/>
        <v>11.8</v>
      </c>
      <c r="F186">
        <v>98</v>
      </c>
      <c r="G186">
        <v>51</v>
      </c>
      <c r="H186">
        <v>77</v>
      </c>
      <c r="I186">
        <v>0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>
      <c r="A187" s="35">
        <f t="shared" si="24"/>
        <v>40726</v>
      </c>
      <c r="B187">
        <v>30.6</v>
      </c>
      <c r="C187">
        <v>17.2</v>
      </c>
      <c r="D187">
        <v>24.8</v>
      </c>
      <c r="E187" s="40">
        <f t="shared" si="18"/>
        <v>13.400000000000002</v>
      </c>
      <c r="F187">
        <v>88</v>
      </c>
      <c r="G187">
        <v>51</v>
      </c>
      <c r="H187">
        <v>69</v>
      </c>
      <c r="I187">
        <v>0</v>
      </c>
      <c r="M187">
        <f t="shared" si="26"/>
        <v>0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>
      <c r="A188" s="35">
        <f t="shared" si="24"/>
        <v>40727</v>
      </c>
      <c r="B188">
        <v>30.4</v>
      </c>
      <c r="C188">
        <v>16.1</v>
      </c>
      <c r="D188">
        <v>24.1</v>
      </c>
      <c r="E188" s="40">
        <f t="shared" si="18"/>
        <v>14.299999999999997</v>
      </c>
      <c r="F188">
        <v>94</v>
      </c>
      <c r="G188">
        <v>48</v>
      </c>
      <c r="H188">
        <v>70</v>
      </c>
      <c r="I188">
        <v>0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>
      <c r="A189" s="35">
        <f t="shared" si="24"/>
        <v>40728</v>
      </c>
      <c r="B189">
        <v>31.7</v>
      </c>
      <c r="C189">
        <v>17.1</v>
      </c>
      <c r="D189">
        <v>24.3</v>
      </c>
      <c r="E189" s="40">
        <f t="shared" si="18"/>
        <v>14.599999999999998</v>
      </c>
      <c r="F189">
        <v>100</v>
      </c>
      <c r="G189">
        <v>55</v>
      </c>
      <c r="H189">
        <v>79</v>
      </c>
      <c r="I189">
        <v>0</v>
      </c>
      <c r="M189">
        <f t="shared" si="26"/>
        <v>0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>
      <c r="A190" s="35">
        <f t="shared" si="24"/>
        <v>40729</v>
      </c>
      <c r="B190">
        <v>30.7</v>
      </c>
      <c r="C190">
        <v>16.2</v>
      </c>
      <c r="D190">
        <v>23.3</v>
      </c>
      <c r="E190" s="40">
        <f t="shared" si="18"/>
        <v>14.5</v>
      </c>
      <c r="F190">
        <v>98</v>
      </c>
      <c r="G190">
        <v>57</v>
      </c>
      <c r="H190">
        <v>86</v>
      </c>
      <c r="I190">
        <v>9.4</v>
      </c>
      <c r="M190">
        <f t="shared" si="26"/>
        <v>1</v>
      </c>
      <c r="O190">
        <f t="shared" si="19"/>
        <v>1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>
      <c r="A191" s="35">
        <f t="shared" si="24"/>
        <v>40730</v>
      </c>
      <c r="B191">
        <v>32.3</v>
      </c>
      <c r="C191">
        <v>18.3</v>
      </c>
      <c r="D191">
        <v>25.3</v>
      </c>
      <c r="E191" s="40">
        <f t="shared" si="18"/>
        <v>13.999999999999996</v>
      </c>
      <c r="F191">
        <v>100</v>
      </c>
      <c r="G191">
        <v>48</v>
      </c>
      <c r="H191">
        <v>77</v>
      </c>
      <c r="I191">
        <v>0</v>
      </c>
      <c r="M191">
        <f t="shared" si="26"/>
        <v>0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>
      <c r="A192" s="35">
        <f t="shared" si="24"/>
        <v>40731</v>
      </c>
      <c r="B192">
        <v>32.3</v>
      </c>
      <c r="C192">
        <v>18.5</v>
      </c>
      <c r="D192">
        <v>25.6</v>
      </c>
      <c r="E192" s="40">
        <f t="shared" si="18"/>
        <v>13.799999999999997</v>
      </c>
      <c r="F192">
        <v>100</v>
      </c>
      <c r="G192">
        <v>52</v>
      </c>
      <c r="H192">
        <v>79</v>
      </c>
      <c r="I192">
        <v>0</v>
      </c>
      <c r="M192">
        <f t="shared" si="26"/>
        <v>0</v>
      </c>
      <c r="O192">
        <f t="shared" si="19"/>
        <v>0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>
      <c r="A193" s="35">
        <f t="shared" si="24"/>
        <v>40732</v>
      </c>
      <c r="B193">
        <v>34.1</v>
      </c>
      <c r="C193">
        <v>17.2</v>
      </c>
      <c r="D193">
        <v>26</v>
      </c>
      <c r="E193" s="40">
        <f t="shared" si="18"/>
        <v>16.900000000000002</v>
      </c>
      <c r="F193">
        <v>100</v>
      </c>
      <c r="G193">
        <v>38</v>
      </c>
      <c r="H193">
        <v>75</v>
      </c>
      <c r="I193">
        <v>0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>
      <c r="A194" s="35">
        <f t="shared" si="24"/>
        <v>40733</v>
      </c>
      <c r="B194">
        <v>35.1</v>
      </c>
      <c r="C194">
        <v>17</v>
      </c>
      <c r="D194">
        <v>26.3</v>
      </c>
      <c r="E194" s="40">
        <f t="shared" si="18"/>
        <v>18.1</v>
      </c>
      <c r="F194">
        <v>100</v>
      </c>
      <c r="G194">
        <v>42</v>
      </c>
      <c r="H194">
        <v>72</v>
      </c>
      <c r="I194">
        <v>0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>
      <c r="A195" s="35">
        <f t="shared" si="24"/>
        <v>40734</v>
      </c>
      <c r="B195">
        <v>34.9</v>
      </c>
      <c r="C195">
        <v>16</v>
      </c>
      <c r="D195">
        <v>26.2</v>
      </c>
      <c r="E195" s="40">
        <f t="shared" si="18"/>
        <v>18.9</v>
      </c>
      <c r="F195">
        <v>100</v>
      </c>
      <c r="G195">
        <v>34</v>
      </c>
      <c r="H195">
        <v>72</v>
      </c>
      <c r="I195">
        <v>0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>
      <c r="A196" s="35">
        <f t="shared" si="24"/>
        <v>40735</v>
      </c>
      <c r="B196">
        <v>34.2</v>
      </c>
      <c r="C196">
        <v>19.3</v>
      </c>
      <c r="D196">
        <v>26.7</v>
      </c>
      <c r="E196" s="40">
        <f t="shared" si="18"/>
        <v>14.900000000000002</v>
      </c>
      <c r="F196">
        <v>100</v>
      </c>
      <c r="G196">
        <v>47</v>
      </c>
      <c r="H196">
        <v>77</v>
      </c>
      <c r="I196">
        <v>0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>
      <c r="A197" s="35">
        <f t="shared" si="24"/>
        <v>40736</v>
      </c>
      <c r="B197">
        <v>35.2</v>
      </c>
      <c r="C197">
        <v>18.4</v>
      </c>
      <c r="D197">
        <v>27.1</v>
      </c>
      <c r="E197" s="40">
        <f t="shared" si="18"/>
        <v>16.800000000000004</v>
      </c>
      <c r="F197">
        <v>100</v>
      </c>
      <c r="G197">
        <v>37</v>
      </c>
      <c r="H197">
        <v>75</v>
      </c>
      <c r="I197">
        <v>0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>
      <c r="A198" s="35">
        <f t="shared" si="24"/>
        <v>40737</v>
      </c>
      <c r="B198">
        <v>36.5</v>
      </c>
      <c r="C198">
        <v>19.6</v>
      </c>
      <c r="D198">
        <v>28.3</v>
      </c>
      <c r="E198" s="40">
        <f aca="true" t="shared" si="27" ref="E198:E261">(B198-C198)</f>
        <v>16.9</v>
      </c>
      <c r="F198">
        <v>98</v>
      </c>
      <c r="G198">
        <v>44</v>
      </c>
      <c r="H198">
        <v>71</v>
      </c>
      <c r="I198">
        <v>0</v>
      </c>
      <c r="M198">
        <f t="shared" si="26"/>
        <v>0</v>
      </c>
      <c r="O198">
        <f aca="true" t="shared" si="28" ref="O198:O261">IF($I198&gt;1,1,0)</f>
        <v>0</v>
      </c>
      <c r="Q198">
        <f aca="true" t="shared" si="29" ref="Q198:Q261">IF($I198&gt;10,1,0)</f>
        <v>0</v>
      </c>
      <c r="S198">
        <f aca="true" t="shared" si="30" ref="S198:S261">IF($I198&gt;20,1,0)</f>
        <v>0</v>
      </c>
      <c r="U198">
        <f aca="true" t="shared" si="31" ref="U198:U261">IF($I198&gt;40,1,0)</f>
        <v>0</v>
      </c>
      <c r="W198">
        <f aca="true" t="shared" si="32" ref="W198:W261">IF($I198&gt;60,1,0)</f>
        <v>0</v>
      </c>
    </row>
    <row r="199" spans="1:23" ht="12.75">
      <c r="A199" s="35">
        <f aca="true" t="shared" si="33" ref="A199:A262">A198+1</f>
        <v>40738</v>
      </c>
      <c r="B199">
        <v>34.9</v>
      </c>
      <c r="C199">
        <v>19.4</v>
      </c>
      <c r="D199">
        <v>27.6</v>
      </c>
      <c r="E199" s="40">
        <f t="shared" si="27"/>
        <v>15.5</v>
      </c>
      <c r="F199">
        <v>100</v>
      </c>
      <c r="G199">
        <v>53</v>
      </c>
      <c r="H199">
        <v>71</v>
      </c>
      <c r="I199">
        <v>0</v>
      </c>
      <c r="M199">
        <f t="shared" si="26"/>
        <v>0</v>
      </c>
      <c r="O199">
        <f t="shared" si="28"/>
        <v>0</v>
      </c>
      <c r="Q199">
        <f t="shared" si="29"/>
        <v>0</v>
      </c>
      <c r="S199">
        <f t="shared" si="30"/>
        <v>0</v>
      </c>
      <c r="U199">
        <f t="shared" si="31"/>
        <v>0</v>
      </c>
      <c r="W199">
        <f t="shared" si="32"/>
        <v>0</v>
      </c>
    </row>
    <row r="200" spans="1:23" ht="12.75">
      <c r="A200" s="35">
        <f t="shared" si="33"/>
        <v>40739</v>
      </c>
      <c r="B200">
        <v>30.7</v>
      </c>
      <c r="C200">
        <v>20.8</v>
      </c>
      <c r="D200">
        <v>26.2</v>
      </c>
      <c r="E200" s="40">
        <f t="shared" si="27"/>
        <v>9.899999999999999</v>
      </c>
      <c r="F200">
        <v>80</v>
      </c>
      <c r="G200">
        <v>37</v>
      </c>
      <c r="H200">
        <v>58</v>
      </c>
      <c r="I200">
        <v>0</v>
      </c>
      <c r="M200">
        <f t="shared" si="26"/>
        <v>0</v>
      </c>
      <c r="O200">
        <f t="shared" si="28"/>
        <v>0</v>
      </c>
      <c r="Q200">
        <f t="shared" si="29"/>
        <v>0</v>
      </c>
      <c r="S200">
        <f t="shared" si="30"/>
        <v>0</v>
      </c>
      <c r="U200">
        <f t="shared" si="31"/>
        <v>0</v>
      </c>
      <c r="W200">
        <f t="shared" si="32"/>
        <v>0</v>
      </c>
    </row>
    <row r="201" spans="1:23" ht="12.75">
      <c r="A201" s="35">
        <f t="shared" si="33"/>
        <v>40740</v>
      </c>
      <c r="B201">
        <v>31.7</v>
      </c>
      <c r="C201">
        <v>18.7</v>
      </c>
      <c r="D201">
        <v>25.6</v>
      </c>
      <c r="E201" s="40">
        <f t="shared" si="27"/>
        <v>13</v>
      </c>
      <c r="F201">
        <v>88</v>
      </c>
      <c r="G201">
        <v>37</v>
      </c>
      <c r="H201">
        <v>62</v>
      </c>
      <c r="I201">
        <v>0</v>
      </c>
      <c r="M201">
        <f t="shared" si="26"/>
        <v>0</v>
      </c>
      <c r="O201">
        <f t="shared" si="28"/>
        <v>0</v>
      </c>
      <c r="Q201">
        <f t="shared" si="29"/>
        <v>0</v>
      </c>
      <c r="S201">
        <f t="shared" si="30"/>
        <v>0</v>
      </c>
      <c r="U201">
        <f t="shared" si="31"/>
        <v>0</v>
      </c>
      <c r="W201">
        <f t="shared" si="32"/>
        <v>0</v>
      </c>
    </row>
    <row r="202" spans="1:23" ht="12.75">
      <c r="A202" s="35">
        <f t="shared" si="33"/>
        <v>40741</v>
      </c>
      <c r="B202">
        <v>31.6</v>
      </c>
      <c r="C202">
        <v>15.8</v>
      </c>
      <c r="D202">
        <v>24.5</v>
      </c>
      <c r="E202" s="40">
        <f t="shared" si="27"/>
        <v>15.8</v>
      </c>
      <c r="F202">
        <v>100</v>
      </c>
      <c r="G202">
        <v>43</v>
      </c>
      <c r="H202">
        <v>71</v>
      </c>
      <c r="I202">
        <v>0</v>
      </c>
      <c r="M202">
        <f t="shared" si="26"/>
        <v>0</v>
      </c>
      <c r="O202">
        <f t="shared" si="28"/>
        <v>0</v>
      </c>
      <c r="Q202">
        <f t="shared" si="29"/>
        <v>0</v>
      </c>
      <c r="S202">
        <f t="shared" si="30"/>
        <v>0</v>
      </c>
      <c r="U202">
        <f t="shared" si="31"/>
        <v>0</v>
      </c>
      <c r="W202">
        <f t="shared" si="32"/>
        <v>0</v>
      </c>
    </row>
    <row r="203" spans="1:23" ht="12.75">
      <c r="A203" s="35">
        <f t="shared" si="33"/>
        <v>40742</v>
      </c>
      <c r="B203">
        <v>32.5</v>
      </c>
      <c r="C203">
        <v>17.2</v>
      </c>
      <c r="D203">
        <v>25.3</v>
      </c>
      <c r="E203" s="40">
        <f t="shared" si="27"/>
        <v>15.3</v>
      </c>
      <c r="F203">
        <v>100</v>
      </c>
      <c r="G203">
        <v>43</v>
      </c>
      <c r="H203">
        <v>75</v>
      </c>
      <c r="I203">
        <v>0</v>
      </c>
      <c r="M203">
        <f t="shared" si="26"/>
        <v>0</v>
      </c>
      <c r="O203">
        <f t="shared" si="28"/>
        <v>0</v>
      </c>
      <c r="Q203">
        <f t="shared" si="29"/>
        <v>0</v>
      </c>
      <c r="S203">
        <f t="shared" si="30"/>
        <v>0</v>
      </c>
      <c r="U203">
        <f t="shared" si="31"/>
        <v>0</v>
      </c>
      <c r="W203">
        <f t="shared" si="32"/>
        <v>0</v>
      </c>
    </row>
    <row r="204" spans="1:23" ht="12.75">
      <c r="A204" s="35">
        <f t="shared" si="33"/>
        <v>40743</v>
      </c>
      <c r="B204">
        <v>33.5</v>
      </c>
      <c r="C204">
        <v>17</v>
      </c>
      <c r="D204">
        <v>25.9</v>
      </c>
      <c r="E204" s="40">
        <f t="shared" si="27"/>
        <v>16.5</v>
      </c>
      <c r="F204">
        <v>100</v>
      </c>
      <c r="G204">
        <v>38</v>
      </c>
      <c r="H204">
        <v>74</v>
      </c>
      <c r="I204">
        <v>0</v>
      </c>
      <c r="M204">
        <f t="shared" si="26"/>
        <v>0</v>
      </c>
      <c r="O204">
        <f t="shared" si="28"/>
        <v>0</v>
      </c>
      <c r="Q204">
        <f t="shared" si="29"/>
        <v>0</v>
      </c>
      <c r="S204">
        <f t="shared" si="30"/>
        <v>0</v>
      </c>
      <c r="U204">
        <f t="shared" si="31"/>
        <v>0</v>
      </c>
      <c r="W204">
        <f t="shared" si="32"/>
        <v>0</v>
      </c>
    </row>
    <row r="205" spans="1:23" ht="12.75">
      <c r="A205" s="35">
        <f t="shared" si="33"/>
        <v>40744</v>
      </c>
      <c r="B205">
        <v>28.7</v>
      </c>
      <c r="C205">
        <v>17.4</v>
      </c>
      <c r="D205">
        <v>25</v>
      </c>
      <c r="E205" s="40">
        <f t="shared" si="27"/>
        <v>11.3</v>
      </c>
      <c r="F205">
        <v>88</v>
      </c>
      <c r="G205">
        <v>48</v>
      </c>
      <c r="H205">
        <v>65</v>
      </c>
      <c r="I205">
        <v>0</v>
      </c>
      <c r="M205">
        <f t="shared" si="26"/>
        <v>0</v>
      </c>
      <c r="O205">
        <f t="shared" si="28"/>
        <v>0</v>
      </c>
      <c r="Q205">
        <f t="shared" si="29"/>
        <v>0</v>
      </c>
      <c r="S205">
        <f t="shared" si="30"/>
        <v>0</v>
      </c>
      <c r="U205">
        <f t="shared" si="31"/>
        <v>0</v>
      </c>
      <c r="W205">
        <f t="shared" si="32"/>
        <v>0</v>
      </c>
    </row>
    <row r="206" spans="1:23" ht="12.75">
      <c r="A206" s="35">
        <f t="shared" si="33"/>
        <v>40745</v>
      </c>
      <c r="B206">
        <v>30.1</v>
      </c>
      <c r="C206">
        <v>17.9</v>
      </c>
      <c r="D206">
        <v>24.6</v>
      </c>
      <c r="E206" s="40">
        <f t="shared" si="27"/>
        <v>12.200000000000003</v>
      </c>
      <c r="F206">
        <v>88</v>
      </c>
      <c r="G206">
        <v>47</v>
      </c>
      <c r="H206">
        <v>67</v>
      </c>
      <c r="I206">
        <v>0</v>
      </c>
      <c r="M206">
        <f t="shared" si="26"/>
        <v>0</v>
      </c>
      <c r="O206">
        <f t="shared" si="28"/>
        <v>0</v>
      </c>
      <c r="Q206">
        <f t="shared" si="29"/>
        <v>0</v>
      </c>
      <c r="S206">
        <f t="shared" si="30"/>
        <v>0</v>
      </c>
      <c r="U206">
        <f t="shared" si="31"/>
        <v>0</v>
      </c>
      <c r="W206">
        <f t="shared" si="32"/>
        <v>0</v>
      </c>
    </row>
    <row r="207" spans="1:23" ht="12.75">
      <c r="A207" s="35">
        <f t="shared" si="33"/>
        <v>40746</v>
      </c>
      <c r="B207">
        <v>31.5</v>
      </c>
      <c r="C207">
        <v>18.5</v>
      </c>
      <c r="D207">
        <v>24.9</v>
      </c>
      <c r="E207" s="40">
        <f t="shared" si="27"/>
        <v>13</v>
      </c>
      <c r="F207">
        <v>94</v>
      </c>
      <c r="G207">
        <v>47</v>
      </c>
      <c r="H207">
        <v>69</v>
      </c>
      <c r="I207">
        <v>0</v>
      </c>
      <c r="M207">
        <f aca="true" t="shared" si="34" ref="M207:M270">IF(I207&gt;0,1,0)</f>
        <v>0</v>
      </c>
      <c r="O207">
        <f t="shared" si="28"/>
        <v>0</v>
      </c>
      <c r="Q207">
        <f t="shared" si="29"/>
        <v>0</v>
      </c>
      <c r="S207">
        <f t="shared" si="30"/>
        <v>0</v>
      </c>
      <c r="U207">
        <f t="shared" si="31"/>
        <v>0</v>
      </c>
      <c r="W207">
        <f t="shared" si="32"/>
        <v>0</v>
      </c>
    </row>
    <row r="208" spans="1:23" ht="12.75">
      <c r="A208" s="35">
        <f t="shared" si="33"/>
        <v>40747</v>
      </c>
      <c r="B208">
        <v>30.6</v>
      </c>
      <c r="C208">
        <v>18.4</v>
      </c>
      <c r="D208">
        <v>22.6</v>
      </c>
      <c r="E208" s="40">
        <f t="shared" si="27"/>
        <v>12.200000000000003</v>
      </c>
      <c r="F208">
        <v>98</v>
      </c>
      <c r="G208">
        <v>50</v>
      </c>
      <c r="H208">
        <v>79</v>
      </c>
      <c r="I208">
        <v>9</v>
      </c>
      <c r="M208">
        <f t="shared" si="34"/>
        <v>1</v>
      </c>
      <c r="O208">
        <f t="shared" si="28"/>
        <v>1</v>
      </c>
      <c r="Q208">
        <f t="shared" si="29"/>
        <v>0</v>
      </c>
      <c r="S208">
        <f t="shared" si="30"/>
        <v>0</v>
      </c>
      <c r="U208">
        <f t="shared" si="31"/>
        <v>0</v>
      </c>
      <c r="W208">
        <f t="shared" si="32"/>
        <v>0</v>
      </c>
    </row>
    <row r="209" spans="1:23" ht="12.75">
      <c r="A209" s="35">
        <f t="shared" si="33"/>
        <v>40748</v>
      </c>
      <c r="B209">
        <v>29</v>
      </c>
      <c r="C209">
        <v>17.2</v>
      </c>
      <c r="D209">
        <v>23</v>
      </c>
      <c r="E209" s="40">
        <f t="shared" si="27"/>
        <v>11.8</v>
      </c>
      <c r="F209">
        <v>82</v>
      </c>
      <c r="G209">
        <v>42</v>
      </c>
      <c r="H209">
        <v>65</v>
      </c>
      <c r="I209">
        <v>0</v>
      </c>
      <c r="M209">
        <f t="shared" si="34"/>
        <v>0</v>
      </c>
      <c r="O209">
        <f t="shared" si="28"/>
        <v>0</v>
      </c>
      <c r="Q209">
        <f t="shared" si="29"/>
        <v>0</v>
      </c>
      <c r="S209">
        <f t="shared" si="30"/>
        <v>0</v>
      </c>
      <c r="U209">
        <f t="shared" si="31"/>
        <v>0</v>
      </c>
      <c r="W209">
        <f t="shared" si="32"/>
        <v>0</v>
      </c>
    </row>
    <row r="210" spans="1:23" ht="12.75">
      <c r="A210" s="35">
        <f t="shared" si="33"/>
        <v>40749</v>
      </c>
      <c r="B210">
        <v>29.2</v>
      </c>
      <c r="C210">
        <v>14.4</v>
      </c>
      <c r="D210">
        <v>21.9</v>
      </c>
      <c r="E210" s="40">
        <f t="shared" si="27"/>
        <v>14.799999999999999</v>
      </c>
      <c r="F210">
        <v>99</v>
      </c>
      <c r="G210">
        <v>41</v>
      </c>
      <c r="H210">
        <v>70</v>
      </c>
      <c r="I210">
        <v>0</v>
      </c>
      <c r="M210">
        <f t="shared" si="34"/>
        <v>0</v>
      </c>
      <c r="O210">
        <f t="shared" si="28"/>
        <v>0</v>
      </c>
      <c r="Q210">
        <f t="shared" si="29"/>
        <v>0</v>
      </c>
      <c r="S210">
        <f t="shared" si="30"/>
        <v>0</v>
      </c>
      <c r="U210">
        <f t="shared" si="31"/>
        <v>0</v>
      </c>
      <c r="W210">
        <f t="shared" si="32"/>
        <v>0</v>
      </c>
    </row>
    <row r="211" spans="1:23" ht="12.75">
      <c r="A211" s="35">
        <f t="shared" si="33"/>
        <v>40750</v>
      </c>
      <c r="B211">
        <v>29.7</v>
      </c>
      <c r="C211">
        <v>15.2</v>
      </c>
      <c r="D211">
        <v>22.6</v>
      </c>
      <c r="E211" s="40">
        <f t="shared" si="27"/>
        <v>14.5</v>
      </c>
      <c r="F211">
        <v>100</v>
      </c>
      <c r="G211">
        <v>45</v>
      </c>
      <c r="H211">
        <v>74</v>
      </c>
      <c r="I211">
        <v>0</v>
      </c>
      <c r="M211">
        <f t="shared" si="34"/>
        <v>0</v>
      </c>
      <c r="O211">
        <f t="shared" si="28"/>
        <v>0</v>
      </c>
      <c r="Q211">
        <f t="shared" si="29"/>
        <v>0</v>
      </c>
      <c r="S211">
        <f t="shared" si="30"/>
        <v>0</v>
      </c>
      <c r="U211">
        <f t="shared" si="31"/>
        <v>0</v>
      </c>
      <c r="W211">
        <f t="shared" si="32"/>
        <v>0</v>
      </c>
    </row>
    <row r="212" spans="1:23" ht="12.75">
      <c r="A212" s="35">
        <f t="shared" si="33"/>
        <v>40751</v>
      </c>
      <c r="B212">
        <v>30.1</v>
      </c>
      <c r="C212">
        <v>16.5</v>
      </c>
      <c r="D212">
        <v>24.1</v>
      </c>
      <c r="E212" s="40">
        <f t="shared" si="27"/>
        <v>13.600000000000001</v>
      </c>
      <c r="F212">
        <v>97</v>
      </c>
      <c r="G212">
        <v>51</v>
      </c>
      <c r="H212">
        <v>74</v>
      </c>
      <c r="I212">
        <v>0</v>
      </c>
      <c r="M212">
        <f t="shared" si="34"/>
        <v>0</v>
      </c>
      <c r="O212">
        <f t="shared" si="28"/>
        <v>0</v>
      </c>
      <c r="Q212">
        <f t="shared" si="29"/>
        <v>0</v>
      </c>
      <c r="S212">
        <f t="shared" si="30"/>
        <v>0</v>
      </c>
      <c r="U212">
        <f t="shared" si="31"/>
        <v>0</v>
      </c>
      <c r="W212">
        <f t="shared" si="32"/>
        <v>0</v>
      </c>
    </row>
    <row r="213" spans="1:23" ht="12.75">
      <c r="A213" s="35">
        <f t="shared" si="33"/>
        <v>40752</v>
      </c>
      <c r="B213">
        <v>29.4</v>
      </c>
      <c r="C213">
        <v>19.1</v>
      </c>
      <c r="D213">
        <v>23.3</v>
      </c>
      <c r="E213" s="40">
        <f t="shared" si="27"/>
        <v>10.299999999999997</v>
      </c>
      <c r="F213">
        <v>100</v>
      </c>
      <c r="G213">
        <v>60</v>
      </c>
      <c r="H213">
        <v>84</v>
      </c>
      <c r="I213">
        <v>55.2</v>
      </c>
      <c r="M213">
        <f t="shared" si="34"/>
        <v>1</v>
      </c>
      <c r="O213">
        <f t="shared" si="28"/>
        <v>1</v>
      </c>
      <c r="Q213">
        <f t="shared" si="29"/>
        <v>1</v>
      </c>
      <c r="S213">
        <f t="shared" si="30"/>
        <v>1</v>
      </c>
      <c r="U213">
        <f t="shared" si="31"/>
        <v>1</v>
      </c>
      <c r="W213">
        <f t="shared" si="32"/>
        <v>0</v>
      </c>
    </row>
    <row r="214" spans="1:23" ht="12.75">
      <c r="A214" s="35">
        <f t="shared" si="33"/>
        <v>40753</v>
      </c>
      <c r="B214">
        <v>29.3</v>
      </c>
      <c r="C214">
        <v>16.8</v>
      </c>
      <c r="D214">
        <v>23.4</v>
      </c>
      <c r="E214" s="40">
        <f t="shared" si="27"/>
        <v>12.5</v>
      </c>
      <c r="F214">
        <v>100</v>
      </c>
      <c r="G214">
        <v>61</v>
      </c>
      <c r="H214">
        <v>84</v>
      </c>
      <c r="I214">
        <v>0</v>
      </c>
      <c r="M214">
        <f t="shared" si="34"/>
        <v>0</v>
      </c>
      <c r="O214">
        <f t="shared" si="28"/>
        <v>0</v>
      </c>
      <c r="Q214">
        <f t="shared" si="29"/>
        <v>0</v>
      </c>
      <c r="S214">
        <f t="shared" si="30"/>
        <v>0</v>
      </c>
      <c r="U214">
        <f t="shared" si="31"/>
        <v>0</v>
      </c>
      <c r="W214">
        <f t="shared" si="32"/>
        <v>0</v>
      </c>
    </row>
    <row r="215" spans="1:23" ht="12.75">
      <c r="A215" s="35">
        <f t="shared" si="33"/>
        <v>40754</v>
      </c>
      <c r="B215">
        <v>30.5</v>
      </c>
      <c r="C215">
        <v>18.1</v>
      </c>
      <c r="D215">
        <v>23.7</v>
      </c>
      <c r="E215" s="40">
        <f t="shared" si="27"/>
        <v>12.399999999999999</v>
      </c>
      <c r="F215">
        <v>100</v>
      </c>
      <c r="G215">
        <v>56</v>
      </c>
      <c r="H215">
        <v>81</v>
      </c>
      <c r="I215">
        <v>0</v>
      </c>
      <c r="M215">
        <f t="shared" si="34"/>
        <v>0</v>
      </c>
      <c r="O215">
        <f t="shared" si="28"/>
        <v>0</v>
      </c>
      <c r="Q215">
        <f t="shared" si="29"/>
        <v>0</v>
      </c>
      <c r="S215">
        <f t="shared" si="30"/>
        <v>0</v>
      </c>
      <c r="U215">
        <f t="shared" si="31"/>
        <v>0</v>
      </c>
      <c r="W215">
        <f t="shared" si="32"/>
        <v>0</v>
      </c>
    </row>
    <row r="216" spans="1:24" ht="12.75">
      <c r="A216" s="35">
        <f t="shared" si="33"/>
        <v>40755</v>
      </c>
      <c r="B216">
        <v>29.7</v>
      </c>
      <c r="C216">
        <v>18.1</v>
      </c>
      <c r="D216">
        <v>23.4</v>
      </c>
      <c r="E216" s="40">
        <f t="shared" si="27"/>
        <v>11.599999999999998</v>
      </c>
      <c r="F216">
        <v>100</v>
      </c>
      <c r="G216">
        <v>57</v>
      </c>
      <c r="H216">
        <v>82</v>
      </c>
      <c r="I216">
        <v>0</v>
      </c>
      <c r="M216">
        <f t="shared" si="34"/>
        <v>0</v>
      </c>
      <c r="N216">
        <f>SUM(M186:M216)</f>
        <v>3</v>
      </c>
      <c r="O216">
        <f t="shared" si="28"/>
        <v>0</v>
      </c>
      <c r="P216">
        <f>SUM(O186:O216)</f>
        <v>3</v>
      </c>
      <c r="Q216">
        <f t="shared" si="29"/>
        <v>0</v>
      </c>
      <c r="R216">
        <f>SUM(Q186:Q216)</f>
        <v>1</v>
      </c>
      <c r="S216">
        <f t="shared" si="30"/>
        <v>0</v>
      </c>
      <c r="T216">
        <f>SUM(S186:S216)</f>
        <v>1</v>
      </c>
      <c r="U216">
        <f t="shared" si="31"/>
        <v>0</v>
      </c>
      <c r="V216">
        <f>SUM(U186:U216)</f>
        <v>1</v>
      </c>
      <c r="W216">
        <f t="shared" si="32"/>
        <v>0</v>
      </c>
      <c r="X216">
        <f>SUM(W186:W216)</f>
        <v>0</v>
      </c>
    </row>
    <row r="217" spans="1:23" ht="12.75">
      <c r="A217" s="35">
        <f t="shared" si="33"/>
        <v>40756</v>
      </c>
      <c r="B217">
        <v>30.1</v>
      </c>
      <c r="C217">
        <v>16.2</v>
      </c>
      <c r="D217">
        <v>23.3</v>
      </c>
      <c r="E217" s="40">
        <f t="shared" si="27"/>
        <v>13.900000000000002</v>
      </c>
      <c r="F217">
        <v>100</v>
      </c>
      <c r="G217">
        <v>50</v>
      </c>
      <c r="H217">
        <v>78</v>
      </c>
      <c r="I217">
        <v>0</v>
      </c>
      <c r="M217">
        <f t="shared" si="34"/>
        <v>0</v>
      </c>
      <c r="O217">
        <f t="shared" si="28"/>
        <v>0</v>
      </c>
      <c r="Q217">
        <f t="shared" si="29"/>
        <v>0</v>
      </c>
      <c r="S217">
        <f t="shared" si="30"/>
        <v>0</v>
      </c>
      <c r="U217">
        <f t="shared" si="31"/>
        <v>0</v>
      </c>
      <c r="W217">
        <f t="shared" si="32"/>
        <v>0</v>
      </c>
    </row>
    <row r="218" spans="1:23" ht="12.75">
      <c r="A218" s="35">
        <f t="shared" si="33"/>
        <v>40757</v>
      </c>
      <c r="B218">
        <v>31.2</v>
      </c>
      <c r="C218">
        <v>17</v>
      </c>
      <c r="D218">
        <v>24.2</v>
      </c>
      <c r="E218" s="40">
        <f t="shared" si="27"/>
        <v>14.2</v>
      </c>
      <c r="F218">
        <v>100</v>
      </c>
      <c r="G218">
        <v>55</v>
      </c>
      <c r="H218">
        <v>81</v>
      </c>
      <c r="I218">
        <v>0</v>
      </c>
      <c r="M218">
        <f t="shared" si="34"/>
        <v>0</v>
      </c>
      <c r="O218">
        <f t="shared" si="28"/>
        <v>0</v>
      </c>
      <c r="Q218">
        <f t="shared" si="29"/>
        <v>0</v>
      </c>
      <c r="S218">
        <f t="shared" si="30"/>
        <v>0</v>
      </c>
      <c r="U218">
        <f t="shared" si="31"/>
        <v>0</v>
      </c>
      <c r="W218">
        <f t="shared" si="32"/>
        <v>0</v>
      </c>
    </row>
    <row r="219" spans="1:23" ht="12.75">
      <c r="A219" s="35">
        <f t="shared" si="33"/>
        <v>40758</v>
      </c>
      <c r="B219">
        <v>33</v>
      </c>
      <c r="C219">
        <v>18.5</v>
      </c>
      <c r="D219">
        <v>25.4</v>
      </c>
      <c r="E219" s="40">
        <f t="shared" si="27"/>
        <v>14.5</v>
      </c>
      <c r="F219">
        <v>100</v>
      </c>
      <c r="G219">
        <v>59</v>
      </c>
      <c r="H219">
        <v>83</v>
      </c>
      <c r="I219">
        <v>0</v>
      </c>
      <c r="M219">
        <f t="shared" si="34"/>
        <v>0</v>
      </c>
      <c r="O219">
        <f t="shared" si="28"/>
        <v>0</v>
      </c>
      <c r="Q219">
        <f t="shared" si="29"/>
        <v>0</v>
      </c>
      <c r="S219">
        <f t="shared" si="30"/>
        <v>0</v>
      </c>
      <c r="U219">
        <f t="shared" si="31"/>
        <v>0</v>
      </c>
      <c r="W219">
        <f t="shared" si="32"/>
        <v>0</v>
      </c>
    </row>
    <row r="220" spans="1:23" ht="12.75">
      <c r="A220" s="35">
        <f t="shared" si="33"/>
        <v>40759</v>
      </c>
      <c r="B220">
        <v>32.5</v>
      </c>
      <c r="C220">
        <v>19.1</v>
      </c>
      <c r="D220">
        <v>25.8</v>
      </c>
      <c r="E220" s="40">
        <f t="shared" si="27"/>
        <v>13.399999999999999</v>
      </c>
      <c r="F220">
        <v>96</v>
      </c>
      <c r="G220">
        <v>50</v>
      </c>
      <c r="H220">
        <v>77</v>
      </c>
      <c r="I220">
        <v>0</v>
      </c>
      <c r="M220">
        <f t="shared" si="34"/>
        <v>0</v>
      </c>
      <c r="O220">
        <f t="shared" si="28"/>
        <v>0</v>
      </c>
      <c r="Q220">
        <f t="shared" si="29"/>
        <v>0</v>
      </c>
      <c r="S220">
        <f t="shared" si="30"/>
        <v>0</v>
      </c>
      <c r="U220">
        <f t="shared" si="31"/>
        <v>0</v>
      </c>
      <c r="W220">
        <f t="shared" si="32"/>
        <v>0</v>
      </c>
    </row>
    <row r="221" spans="1:23" ht="12.75">
      <c r="A221" s="35">
        <f t="shared" si="33"/>
        <v>40760</v>
      </c>
      <c r="B221">
        <v>31.3</v>
      </c>
      <c r="C221">
        <v>18.2</v>
      </c>
      <c r="D221">
        <v>24.9</v>
      </c>
      <c r="E221" s="40">
        <f t="shared" si="27"/>
        <v>13.100000000000001</v>
      </c>
      <c r="F221">
        <v>100</v>
      </c>
      <c r="G221">
        <v>57</v>
      </c>
      <c r="H221">
        <v>82</v>
      </c>
      <c r="I221">
        <v>0</v>
      </c>
      <c r="M221">
        <f t="shared" si="34"/>
        <v>0</v>
      </c>
      <c r="O221">
        <f t="shared" si="28"/>
        <v>0</v>
      </c>
      <c r="Q221">
        <f t="shared" si="29"/>
        <v>0</v>
      </c>
      <c r="S221">
        <f t="shared" si="30"/>
        <v>0</v>
      </c>
      <c r="U221">
        <f t="shared" si="31"/>
        <v>0</v>
      </c>
      <c r="W221">
        <f t="shared" si="32"/>
        <v>0</v>
      </c>
    </row>
    <row r="222" spans="1:23" ht="12.75">
      <c r="A222" s="35">
        <f t="shared" si="33"/>
        <v>40761</v>
      </c>
      <c r="B222">
        <v>32.1</v>
      </c>
      <c r="C222">
        <v>19.5</v>
      </c>
      <c r="D222">
        <v>25.1</v>
      </c>
      <c r="E222" s="40">
        <f t="shared" si="27"/>
        <v>12.600000000000001</v>
      </c>
      <c r="F222">
        <v>100</v>
      </c>
      <c r="G222">
        <v>56</v>
      </c>
      <c r="H222">
        <v>82</v>
      </c>
      <c r="I222">
        <v>0</v>
      </c>
      <c r="M222">
        <f t="shared" si="34"/>
        <v>0</v>
      </c>
      <c r="O222">
        <f t="shared" si="28"/>
        <v>0</v>
      </c>
      <c r="Q222">
        <f t="shared" si="29"/>
        <v>0</v>
      </c>
      <c r="S222">
        <f t="shared" si="30"/>
        <v>0</v>
      </c>
      <c r="U222">
        <f t="shared" si="31"/>
        <v>0</v>
      </c>
      <c r="W222">
        <f t="shared" si="32"/>
        <v>0</v>
      </c>
    </row>
    <row r="223" spans="1:23" ht="12.75">
      <c r="A223" s="35">
        <f t="shared" si="33"/>
        <v>40762</v>
      </c>
      <c r="B223">
        <v>31.8</v>
      </c>
      <c r="C223">
        <v>18</v>
      </c>
      <c r="D223">
        <v>24.6</v>
      </c>
      <c r="E223" s="40">
        <f t="shared" si="27"/>
        <v>13.8</v>
      </c>
      <c r="F223">
        <v>100</v>
      </c>
      <c r="G223">
        <v>55</v>
      </c>
      <c r="H223">
        <v>81</v>
      </c>
      <c r="I223">
        <v>0</v>
      </c>
      <c r="M223">
        <f t="shared" si="34"/>
        <v>0</v>
      </c>
      <c r="O223">
        <f t="shared" si="28"/>
        <v>0</v>
      </c>
      <c r="Q223">
        <f t="shared" si="29"/>
        <v>0</v>
      </c>
      <c r="S223">
        <f t="shared" si="30"/>
        <v>0</v>
      </c>
      <c r="U223">
        <f t="shared" si="31"/>
        <v>0</v>
      </c>
      <c r="W223">
        <f t="shared" si="32"/>
        <v>0</v>
      </c>
    </row>
    <row r="224" spans="1:23" ht="12.75">
      <c r="A224" s="35">
        <f t="shared" si="33"/>
        <v>40763</v>
      </c>
      <c r="B224">
        <v>32.8</v>
      </c>
      <c r="C224">
        <v>17.9</v>
      </c>
      <c r="D224">
        <v>25.6</v>
      </c>
      <c r="E224" s="40">
        <f t="shared" si="27"/>
        <v>14.899999999999999</v>
      </c>
      <c r="F224">
        <v>100</v>
      </c>
      <c r="G224">
        <v>58</v>
      </c>
      <c r="H224">
        <v>82</v>
      </c>
      <c r="I224">
        <v>0</v>
      </c>
      <c r="M224">
        <f t="shared" si="34"/>
        <v>0</v>
      </c>
      <c r="O224">
        <f t="shared" si="28"/>
        <v>0</v>
      </c>
      <c r="Q224">
        <f t="shared" si="29"/>
        <v>0</v>
      </c>
      <c r="S224">
        <f t="shared" si="30"/>
        <v>0</v>
      </c>
      <c r="U224">
        <f t="shared" si="31"/>
        <v>0</v>
      </c>
      <c r="W224">
        <f t="shared" si="32"/>
        <v>0</v>
      </c>
    </row>
    <row r="225" spans="1:23" ht="12.75">
      <c r="A225" s="35">
        <f t="shared" si="33"/>
        <v>40764</v>
      </c>
      <c r="B225">
        <v>31.3</v>
      </c>
      <c r="C225">
        <v>17.5</v>
      </c>
      <c r="D225">
        <v>25.5</v>
      </c>
      <c r="E225" s="40">
        <f t="shared" si="27"/>
        <v>13.8</v>
      </c>
      <c r="F225">
        <v>100</v>
      </c>
      <c r="G225">
        <v>50</v>
      </c>
      <c r="H225">
        <v>81</v>
      </c>
      <c r="I225">
        <v>0</v>
      </c>
      <c r="M225">
        <f t="shared" si="34"/>
        <v>0</v>
      </c>
      <c r="O225">
        <f t="shared" si="28"/>
        <v>0</v>
      </c>
      <c r="Q225">
        <f t="shared" si="29"/>
        <v>0</v>
      </c>
      <c r="S225">
        <f t="shared" si="30"/>
        <v>0</v>
      </c>
      <c r="U225">
        <f t="shared" si="31"/>
        <v>0</v>
      </c>
      <c r="W225">
        <f t="shared" si="32"/>
        <v>0</v>
      </c>
    </row>
    <row r="226" spans="1:23" ht="12.75">
      <c r="A226" s="35">
        <f t="shared" si="33"/>
        <v>40765</v>
      </c>
      <c r="B226">
        <v>34.6</v>
      </c>
      <c r="C226">
        <v>17.8</v>
      </c>
      <c r="D226">
        <v>25.1</v>
      </c>
      <c r="E226" s="40">
        <f t="shared" si="27"/>
        <v>16.8</v>
      </c>
      <c r="F226">
        <v>100</v>
      </c>
      <c r="G226">
        <v>28</v>
      </c>
      <c r="H226">
        <v>63</v>
      </c>
      <c r="I226">
        <v>0</v>
      </c>
      <c r="M226">
        <f t="shared" si="34"/>
        <v>0</v>
      </c>
      <c r="O226">
        <f t="shared" si="28"/>
        <v>0</v>
      </c>
      <c r="Q226">
        <f t="shared" si="29"/>
        <v>0</v>
      </c>
      <c r="S226">
        <f t="shared" si="30"/>
        <v>0</v>
      </c>
      <c r="U226">
        <f t="shared" si="31"/>
        <v>0</v>
      </c>
      <c r="W226">
        <f t="shared" si="32"/>
        <v>0</v>
      </c>
    </row>
    <row r="227" spans="1:23" ht="12.75">
      <c r="A227" s="35">
        <f t="shared" si="33"/>
        <v>40766</v>
      </c>
      <c r="B227">
        <v>33.5</v>
      </c>
      <c r="C227">
        <v>17</v>
      </c>
      <c r="D227">
        <v>24.5</v>
      </c>
      <c r="E227" s="40">
        <f t="shared" si="27"/>
        <v>16.5</v>
      </c>
      <c r="F227">
        <v>91</v>
      </c>
      <c r="G227">
        <v>26</v>
      </c>
      <c r="H227">
        <v>54</v>
      </c>
      <c r="I227">
        <v>0</v>
      </c>
      <c r="M227">
        <f t="shared" si="34"/>
        <v>0</v>
      </c>
      <c r="O227">
        <f t="shared" si="28"/>
        <v>0</v>
      </c>
      <c r="Q227">
        <f t="shared" si="29"/>
        <v>0</v>
      </c>
      <c r="S227">
        <f t="shared" si="30"/>
        <v>0</v>
      </c>
      <c r="U227">
        <f t="shared" si="31"/>
        <v>0</v>
      </c>
      <c r="W227">
        <f t="shared" si="32"/>
        <v>0</v>
      </c>
    </row>
    <row r="228" spans="1:23" ht="12.75">
      <c r="A228" s="35">
        <f t="shared" si="33"/>
        <v>40767</v>
      </c>
      <c r="B228">
        <v>31.4</v>
      </c>
      <c r="C228">
        <v>15.6</v>
      </c>
      <c r="D228">
        <v>23.4</v>
      </c>
      <c r="E228" s="40">
        <f t="shared" si="27"/>
        <v>15.799999999999999</v>
      </c>
      <c r="F228">
        <v>100</v>
      </c>
      <c r="G228">
        <v>46</v>
      </c>
      <c r="H228">
        <v>78</v>
      </c>
      <c r="I228">
        <v>0</v>
      </c>
      <c r="M228">
        <f t="shared" si="34"/>
        <v>0</v>
      </c>
      <c r="O228">
        <f t="shared" si="28"/>
        <v>0</v>
      </c>
      <c r="Q228">
        <f t="shared" si="29"/>
        <v>0</v>
      </c>
      <c r="S228">
        <f t="shared" si="30"/>
        <v>0</v>
      </c>
      <c r="U228">
        <f t="shared" si="31"/>
        <v>0</v>
      </c>
      <c r="W228">
        <f t="shared" si="32"/>
        <v>0</v>
      </c>
    </row>
    <row r="229" spans="1:23" ht="12.75">
      <c r="A229" s="35">
        <f t="shared" si="33"/>
        <v>40768</v>
      </c>
      <c r="B229">
        <v>30.6</v>
      </c>
      <c r="C229">
        <v>17</v>
      </c>
      <c r="D229">
        <v>23.8</v>
      </c>
      <c r="E229" s="40">
        <f t="shared" si="27"/>
        <v>13.600000000000001</v>
      </c>
      <c r="F229">
        <v>100</v>
      </c>
      <c r="G229">
        <v>50</v>
      </c>
      <c r="H229">
        <v>77</v>
      </c>
      <c r="I229">
        <v>0</v>
      </c>
      <c r="M229">
        <f t="shared" si="34"/>
        <v>0</v>
      </c>
      <c r="O229">
        <f t="shared" si="28"/>
        <v>0</v>
      </c>
      <c r="Q229">
        <f t="shared" si="29"/>
        <v>0</v>
      </c>
      <c r="S229">
        <f t="shared" si="30"/>
        <v>0</v>
      </c>
      <c r="U229">
        <f t="shared" si="31"/>
        <v>0</v>
      </c>
      <c r="W229">
        <f t="shared" si="32"/>
        <v>0</v>
      </c>
    </row>
    <row r="230" spans="1:23" ht="12.75">
      <c r="A230" s="35">
        <f t="shared" si="33"/>
        <v>40769</v>
      </c>
      <c r="B230">
        <v>31.5</v>
      </c>
      <c r="C230">
        <v>17.1</v>
      </c>
      <c r="D230">
        <v>23.9</v>
      </c>
      <c r="E230" s="40">
        <f t="shared" si="27"/>
        <v>14.399999999999999</v>
      </c>
      <c r="F230">
        <v>100</v>
      </c>
      <c r="G230">
        <v>49</v>
      </c>
      <c r="H230">
        <v>80</v>
      </c>
      <c r="I230">
        <v>0</v>
      </c>
      <c r="M230">
        <f t="shared" si="34"/>
        <v>0</v>
      </c>
      <c r="O230">
        <f t="shared" si="28"/>
        <v>0</v>
      </c>
      <c r="Q230">
        <f t="shared" si="29"/>
        <v>0</v>
      </c>
      <c r="S230">
        <f t="shared" si="30"/>
        <v>0</v>
      </c>
      <c r="U230">
        <f t="shared" si="31"/>
        <v>0</v>
      </c>
      <c r="W230">
        <f t="shared" si="32"/>
        <v>0</v>
      </c>
    </row>
    <row r="231" spans="1:23" ht="12.75">
      <c r="A231" s="35">
        <f t="shared" si="33"/>
        <v>40770</v>
      </c>
      <c r="B231">
        <v>32</v>
      </c>
      <c r="C231">
        <v>17.4</v>
      </c>
      <c r="D231">
        <v>24.5</v>
      </c>
      <c r="E231" s="40">
        <f t="shared" si="27"/>
        <v>14.600000000000001</v>
      </c>
      <c r="F231">
        <v>100</v>
      </c>
      <c r="G231">
        <v>56</v>
      </c>
      <c r="H231">
        <v>81</v>
      </c>
      <c r="I231">
        <v>0</v>
      </c>
      <c r="M231">
        <f t="shared" si="34"/>
        <v>0</v>
      </c>
      <c r="O231">
        <f t="shared" si="28"/>
        <v>0</v>
      </c>
      <c r="Q231">
        <f t="shared" si="29"/>
        <v>0</v>
      </c>
      <c r="S231">
        <f t="shared" si="30"/>
        <v>0</v>
      </c>
      <c r="U231">
        <f t="shared" si="31"/>
        <v>0</v>
      </c>
      <c r="W231">
        <f t="shared" si="32"/>
        <v>0</v>
      </c>
    </row>
    <row r="232" spans="1:23" ht="12.75">
      <c r="A232" s="35">
        <f t="shared" si="33"/>
        <v>40771</v>
      </c>
      <c r="B232">
        <v>32.7</v>
      </c>
      <c r="C232">
        <v>20.1</v>
      </c>
      <c r="D232">
        <v>25.5</v>
      </c>
      <c r="E232" s="40">
        <f t="shared" si="27"/>
        <v>12.600000000000001</v>
      </c>
      <c r="F232">
        <v>100</v>
      </c>
      <c r="G232">
        <v>56</v>
      </c>
      <c r="H232">
        <v>81</v>
      </c>
      <c r="I232">
        <v>0</v>
      </c>
      <c r="M232">
        <f t="shared" si="34"/>
        <v>0</v>
      </c>
      <c r="O232">
        <f t="shared" si="28"/>
        <v>0</v>
      </c>
      <c r="Q232">
        <f t="shared" si="29"/>
        <v>0</v>
      </c>
      <c r="S232">
        <f t="shared" si="30"/>
        <v>0</v>
      </c>
      <c r="U232">
        <f t="shared" si="31"/>
        <v>0</v>
      </c>
      <c r="W232">
        <f t="shared" si="32"/>
        <v>0</v>
      </c>
    </row>
    <row r="233" spans="1:23" ht="12.75">
      <c r="A233" s="35">
        <f t="shared" si="33"/>
        <v>40772</v>
      </c>
      <c r="B233">
        <v>32.6</v>
      </c>
      <c r="C233">
        <v>18.8</v>
      </c>
      <c r="D233">
        <v>25.5</v>
      </c>
      <c r="E233" s="40">
        <f t="shared" si="27"/>
        <v>13.8</v>
      </c>
      <c r="F233">
        <v>100</v>
      </c>
      <c r="G233">
        <v>59</v>
      </c>
      <c r="H233">
        <v>84</v>
      </c>
      <c r="I233">
        <v>0</v>
      </c>
      <c r="M233">
        <f t="shared" si="34"/>
        <v>0</v>
      </c>
      <c r="O233">
        <f t="shared" si="28"/>
        <v>0</v>
      </c>
      <c r="Q233">
        <f t="shared" si="29"/>
        <v>0</v>
      </c>
      <c r="S233">
        <f t="shared" si="30"/>
        <v>0</v>
      </c>
      <c r="U233">
        <f t="shared" si="31"/>
        <v>0</v>
      </c>
      <c r="W233">
        <f t="shared" si="32"/>
        <v>0</v>
      </c>
    </row>
    <row r="234" spans="1:23" ht="12.75">
      <c r="A234" s="35">
        <f t="shared" si="33"/>
        <v>40773</v>
      </c>
      <c r="B234">
        <v>33.9</v>
      </c>
      <c r="C234">
        <v>18.2</v>
      </c>
      <c r="D234">
        <v>25.6</v>
      </c>
      <c r="E234" s="40">
        <f t="shared" si="27"/>
        <v>15.7</v>
      </c>
      <c r="F234">
        <v>100</v>
      </c>
      <c r="G234">
        <v>49</v>
      </c>
      <c r="H234">
        <v>81</v>
      </c>
      <c r="I234">
        <v>0</v>
      </c>
      <c r="M234">
        <f t="shared" si="34"/>
        <v>0</v>
      </c>
      <c r="O234">
        <f t="shared" si="28"/>
        <v>0</v>
      </c>
      <c r="Q234">
        <f t="shared" si="29"/>
        <v>0</v>
      </c>
      <c r="S234">
        <f t="shared" si="30"/>
        <v>0</v>
      </c>
      <c r="U234">
        <f t="shared" si="31"/>
        <v>0</v>
      </c>
      <c r="W234">
        <f t="shared" si="32"/>
        <v>0</v>
      </c>
    </row>
    <row r="235" spans="1:23" ht="12.75">
      <c r="A235" s="35">
        <f t="shared" si="33"/>
        <v>40774</v>
      </c>
      <c r="B235">
        <v>33.9</v>
      </c>
      <c r="C235">
        <v>19.1</v>
      </c>
      <c r="D235">
        <v>26</v>
      </c>
      <c r="E235" s="40">
        <f t="shared" si="27"/>
        <v>14.799999999999997</v>
      </c>
      <c r="F235">
        <v>100</v>
      </c>
      <c r="G235">
        <v>52</v>
      </c>
      <c r="H235">
        <v>82</v>
      </c>
      <c r="I235">
        <v>0</v>
      </c>
      <c r="M235">
        <f t="shared" si="34"/>
        <v>0</v>
      </c>
      <c r="O235">
        <f t="shared" si="28"/>
        <v>0</v>
      </c>
      <c r="Q235">
        <f t="shared" si="29"/>
        <v>0</v>
      </c>
      <c r="S235">
        <f t="shared" si="30"/>
        <v>0</v>
      </c>
      <c r="U235">
        <f t="shared" si="31"/>
        <v>0</v>
      </c>
      <c r="W235">
        <f t="shared" si="32"/>
        <v>0</v>
      </c>
    </row>
    <row r="236" spans="1:23" ht="12.75">
      <c r="A236" s="35">
        <f t="shared" si="33"/>
        <v>40775</v>
      </c>
      <c r="B236">
        <v>35.4</v>
      </c>
      <c r="C236">
        <v>19.6</v>
      </c>
      <c r="D236">
        <v>26.7</v>
      </c>
      <c r="E236" s="40">
        <f t="shared" si="27"/>
        <v>15.799999999999997</v>
      </c>
      <c r="F236">
        <v>100</v>
      </c>
      <c r="G236">
        <v>52</v>
      </c>
      <c r="H236">
        <v>79</v>
      </c>
      <c r="I236">
        <v>0</v>
      </c>
      <c r="M236">
        <f t="shared" si="34"/>
        <v>0</v>
      </c>
      <c r="O236">
        <f t="shared" si="28"/>
        <v>0</v>
      </c>
      <c r="Q236">
        <f t="shared" si="29"/>
        <v>0</v>
      </c>
      <c r="S236">
        <f t="shared" si="30"/>
        <v>0</v>
      </c>
      <c r="U236">
        <f t="shared" si="31"/>
        <v>0</v>
      </c>
      <c r="W236">
        <f t="shared" si="32"/>
        <v>0</v>
      </c>
    </row>
    <row r="237" spans="1:23" ht="12.75">
      <c r="A237" s="35">
        <f t="shared" si="33"/>
        <v>40776</v>
      </c>
      <c r="B237">
        <v>35.2</v>
      </c>
      <c r="C237">
        <v>18.9</v>
      </c>
      <c r="D237">
        <v>26.8</v>
      </c>
      <c r="E237" s="40">
        <f t="shared" si="27"/>
        <v>16.300000000000004</v>
      </c>
      <c r="F237">
        <v>100</v>
      </c>
      <c r="G237">
        <v>52</v>
      </c>
      <c r="H237">
        <v>81</v>
      </c>
      <c r="I237">
        <v>0</v>
      </c>
      <c r="M237">
        <f t="shared" si="34"/>
        <v>0</v>
      </c>
      <c r="O237">
        <f t="shared" si="28"/>
        <v>0</v>
      </c>
      <c r="Q237">
        <f t="shared" si="29"/>
        <v>0</v>
      </c>
      <c r="S237">
        <f t="shared" si="30"/>
        <v>0</v>
      </c>
      <c r="U237">
        <f t="shared" si="31"/>
        <v>0</v>
      </c>
      <c r="W237">
        <f t="shared" si="32"/>
        <v>0</v>
      </c>
    </row>
    <row r="238" spans="1:23" ht="12.75">
      <c r="A238" s="35">
        <f t="shared" si="33"/>
        <v>40777</v>
      </c>
      <c r="B238">
        <v>38.2</v>
      </c>
      <c r="C238">
        <v>18.2</v>
      </c>
      <c r="D238">
        <v>27.8</v>
      </c>
      <c r="E238" s="40">
        <f t="shared" si="27"/>
        <v>20.000000000000004</v>
      </c>
      <c r="F238">
        <v>89</v>
      </c>
      <c r="G238">
        <v>27</v>
      </c>
      <c r="H238">
        <v>59</v>
      </c>
      <c r="I238">
        <v>0</v>
      </c>
      <c r="M238">
        <f t="shared" si="34"/>
        <v>0</v>
      </c>
      <c r="O238">
        <f t="shared" si="28"/>
        <v>0</v>
      </c>
      <c r="Q238">
        <f t="shared" si="29"/>
        <v>0</v>
      </c>
      <c r="S238">
        <f t="shared" si="30"/>
        <v>0</v>
      </c>
      <c r="U238">
        <f t="shared" si="31"/>
        <v>0</v>
      </c>
      <c r="W238">
        <f t="shared" si="32"/>
        <v>0</v>
      </c>
    </row>
    <row r="239" spans="1:23" ht="12.75">
      <c r="A239" s="35">
        <f t="shared" si="33"/>
        <v>40778</v>
      </c>
      <c r="B239">
        <v>36.4</v>
      </c>
      <c r="C239">
        <v>18.2</v>
      </c>
      <c r="D239">
        <v>26.8</v>
      </c>
      <c r="E239" s="40">
        <f t="shared" si="27"/>
        <v>18.2</v>
      </c>
      <c r="F239">
        <v>98</v>
      </c>
      <c r="G239">
        <v>36</v>
      </c>
      <c r="H239">
        <v>72</v>
      </c>
      <c r="I239">
        <v>0</v>
      </c>
      <c r="M239">
        <f t="shared" si="34"/>
        <v>0</v>
      </c>
      <c r="O239">
        <f t="shared" si="28"/>
        <v>0</v>
      </c>
      <c r="Q239">
        <f t="shared" si="29"/>
        <v>0</v>
      </c>
      <c r="S239">
        <f t="shared" si="30"/>
        <v>0</v>
      </c>
      <c r="U239">
        <f t="shared" si="31"/>
        <v>0</v>
      </c>
      <c r="W239">
        <f t="shared" si="32"/>
        <v>0</v>
      </c>
    </row>
    <row r="240" spans="1:23" ht="12.75">
      <c r="A240" s="35">
        <f t="shared" si="33"/>
        <v>40779</v>
      </c>
      <c r="B240">
        <v>35.1</v>
      </c>
      <c r="C240">
        <v>17.9</v>
      </c>
      <c r="D240">
        <v>25.9</v>
      </c>
      <c r="E240" s="40">
        <f t="shared" si="27"/>
        <v>17.200000000000003</v>
      </c>
      <c r="F240">
        <v>100</v>
      </c>
      <c r="G240">
        <v>56</v>
      </c>
      <c r="H240">
        <v>84</v>
      </c>
      <c r="I240">
        <v>0</v>
      </c>
      <c r="M240">
        <f t="shared" si="34"/>
        <v>0</v>
      </c>
      <c r="O240">
        <f t="shared" si="28"/>
        <v>0</v>
      </c>
      <c r="Q240">
        <f t="shared" si="29"/>
        <v>0</v>
      </c>
      <c r="S240">
        <f t="shared" si="30"/>
        <v>0</v>
      </c>
      <c r="U240">
        <f t="shared" si="31"/>
        <v>0</v>
      </c>
      <c r="W240">
        <f t="shared" si="32"/>
        <v>0</v>
      </c>
    </row>
    <row r="241" spans="1:23" ht="12.75">
      <c r="A241" s="35">
        <f t="shared" si="33"/>
        <v>40780</v>
      </c>
      <c r="B241">
        <v>34.8</v>
      </c>
      <c r="C241">
        <v>19.6</v>
      </c>
      <c r="D241">
        <v>26.5</v>
      </c>
      <c r="E241" s="40">
        <f t="shared" si="27"/>
        <v>15.199999999999996</v>
      </c>
      <c r="F241">
        <v>100</v>
      </c>
      <c r="G241">
        <v>58</v>
      </c>
      <c r="H241">
        <v>83</v>
      </c>
      <c r="I241">
        <v>0</v>
      </c>
      <c r="M241">
        <f t="shared" si="34"/>
        <v>0</v>
      </c>
      <c r="O241">
        <f t="shared" si="28"/>
        <v>0</v>
      </c>
      <c r="Q241">
        <f t="shared" si="29"/>
        <v>0</v>
      </c>
      <c r="S241">
        <f t="shared" si="30"/>
        <v>0</v>
      </c>
      <c r="U241">
        <f t="shared" si="31"/>
        <v>0</v>
      </c>
      <c r="W241">
        <f t="shared" si="32"/>
        <v>0</v>
      </c>
    </row>
    <row r="242" spans="1:23" ht="12.75">
      <c r="A242" s="35">
        <f t="shared" si="33"/>
        <v>40781</v>
      </c>
      <c r="B242">
        <v>37.4</v>
      </c>
      <c r="C242">
        <v>19.3</v>
      </c>
      <c r="D242">
        <v>27.4</v>
      </c>
      <c r="E242" s="40">
        <f t="shared" si="27"/>
        <v>18.099999999999998</v>
      </c>
      <c r="F242">
        <v>100</v>
      </c>
      <c r="G242">
        <v>41</v>
      </c>
      <c r="H242">
        <v>79</v>
      </c>
      <c r="I242">
        <v>0</v>
      </c>
      <c r="M242">
        <f t="shared" si="34"/>
        <v>0</v>
      </c>
      <c r="O242">
        <f t="shared" si="28"/>
        <v>0</v>
      </c>
      <c r="Q242">
        <f t="shared" si="29"/>
        <v>0</v>
      </c>
      <c r="S242">
        <f t="shared" si="30"/>
        <v>0</v>
      </c>
      <c r="U242">
        <f t="shared" si="31"/>
        <v>0</v>
      </c>
      <c r="W242">
        <f t="shared" si="32"/>
        <v>0</v>
      </c>
    </row>
    <row r="243" spans="1:23" ht="12.75">
      <c r="A243" s="35">
        <f t="shared" si="33"/>
        <v>40782</v>
      </c>
      <c r="B243">
        <v>35.2</v>
      </c>
      <c r="C243">
        <v>19.3</v>
      </c>
      <c r="D243">
        <v>26.8</v>
      </c>
      <c r="E243" s="40">
        <f t="shared" si="27"/>
        <v>15.900000000000002</v>
      </c>
      <c r="F243">
        <v>100</v>
      </c>
      <c r="G243">
        <v>48</v>
      </c>
      <c r="H243">
        <v>79</v>
      </c>
      <c r="I243">
        <v>0</v>
      </c>
      <c r="M243">
        <f t="shared" si="34"/>
        <v>0</v>
      </c>
      <c r="O243">
        <f t="shared" si="28"/>
        <v>0</v>
      </c>
      <c r="Q243">
        <f t="shared" si="29"/>
        <v>0</v>
      </c>
      <c r="S243">
        <f t="shared" si="30"/>
        <v>0</v>
      </c>
      <c r="U243">
        <f t="shared" si="31"/>
        <v>0</v>
      </c>
      <c r="W243">
        <f t="shared" si="32"/>
        <v>0</v>
      </c>
    </row>
    <row r="244" spans="1:23" ht="12.75">
      <c r="A244" s="35">
        <f t="shared" si="33"/>
        <v>40783</v>
      </c>
      <c r="B244">
        <v>33</v>
      </c>
      <c r="C244">
        <v>17.7</v>
      </c>
      <c r="D244">
        <v>25</v>
      </c>
      <c r="E244" s="40">
        <f t="shared" si="27"/>
        <v>15.3</v>
      </c>
      <c r="F244">
        <v>100</v>
      </c>
      <c r="G244">
        <v>44</v>
      </c>
      <c r="H244">
        <v>73</v>
      </c>
      <c r="I244">
        <v>0</v>
      </c>
      <c r="M244">
        <f t="shared" si="34"/>
        <v>0</v>
      </c>
      <c r="O244">
        <f t="shared" si="28"/>
        <v>0</v>
      </c>
      <c r="Q244">
        <f t="shared" si="29"/>
        <v>0</v>
      </c>
      <c r="S244">
        <f t="shared" si="30"/>
        <v>0</v>
      </c>
      <c r="U244">
        <f t="shared" si="31"/>
        <v>0</v>
      </c>
      <c r="W244">
        <f t="shared" si="32"/>
        <v>0</v>
      </c>
    </row>
    <row r="245" spans="1:23" ht="12.75">
      <c r="A245" s="35">
        <f t="shared" si="33"/>
        <v>40784</v>
      </c>
      <c r="B245">
        <v>32.1</v>
      </c>
      <c r="C245">
        <v>17</v>
      </c>
      <c r="D245">
        <v>24</v>
      </c>
      <c r="E245" s="40">
        <f t="shared" si="27"/>
        <v>15.100000000000001</v>
      </c>
      <c r="F245">
        <v>100</v>
      </c>
      <c r="G245">
        <v>46</v>
      </c>
      <c r="H245">
        <v>74</v>
      </c>
      <c r="I245">
        <v>0</v>
      </c>
      <c r="M245">
        <f t="shared" si="34"/>
        <v>0</v>
      </c>
      <c r="O245">
        <f t="shared" si="28"/>
        <v>0</v>
      </c>
      <c r="Q245">
        <f t="shared" si="29"/>
        <v>0</v>
      </c>
      <c r="S245">
        <f t="shared" si="30"/>
        <v>0</v>
      </c>
      <c r="U245">
        <f t="shared" si="31"/>
        <v>0</v>
      </c>
      <c r="W245">
        <f t="shared" si="32"/>
        <v>0</v>
      </c>
    </row>
    <row r="246" spans="1:23" ht="12.75">
      <c r="A246" s="35">
        <f t="shared" si="33"/>
        <v>40785</v>
      </c>
      <c r="B246">
        <v>31.3</v>
      </c>
      <c r="C246">
        <v>18.7</v>
      </c>
      <c r="D246">
        <v>25.2</v>
      </c>
      <c r="E246" s="40">
        <f t="shared" si="27"/>
        <v>12.600000000000001</v>
      </c>
      <c r="F246">
        <v>90</v>
      </c>
      <c r="G246">
        <v>50</v>
      </c>
      <c r="H246">
        <v>72</v>
      </c>
      <c r="I246">
        <v>0</v>
      </c>
      <c r="M246">
        <f t="shared" si="34"/>
        <v>0</v>
      </c>
      <c r="O246">
        <f t="shared" si="28"/>
        <v>0</v>
      </c>
      <c r="Q246">
        <f t="shared" si="29"/>
        <v>0</v>
      </c>
      <c r="S246">
        <f t="shared" si="30"/>
        <v>0</v>
      </c>
      <c r="U246">
        <f t="shared" si="31"/>
        <v>0</v>
      </c>
      <c r="W246">
        <f t="shared" si="32"/>
        <v>0</v>
      </c>
    </row>
    <row r="247" spans="1:24" ht="12.75">
      <c r="A247" s="35">
        <f t="shared" si="33"/>
        <v>40786</v>
      </c>
      <c r="B247">
        <v>31.7</v>
      </c>
      <c r="C247">
        <v>17.9</v>
      </c>
      <c r="D247">
        <v>25.1</v>
      </c>
      <c r="E247" s="40">
        <f t="shared" si="27"/>
        <v>13.8</v>
      </c>
      <c r="F247">
        <v>98</v>
      </c>
      <c r="G247">
        <v>56</v>
      </c>
      <c r="H247">
        <v>77</v>
      </c>
      <c r="I247">
        <v>0</v>
      </c>
      <c r="M247">
        <f t="shared" si="34"/>
        <v>0</v>
      </c>
      <c r="N247">
        <f>SUM(M217:M247)</f>
        <v>0</v>
      </c>
      <c r="O247">
        <f t="shared" si="28"/>
        <v>0</v>
      </c>
      <c r="P247">
        <f>SUM(O217:O247)</f>
        <v>0</v>
      </c>
      <c r="Q247">
        <f t="shared" si="29"/>
        <v>0</v>
      </c>
      <c r="R247">
        <f>SUM(Q217:Q247)</f>
        <v>0</v>
      </c>
      <c r="S247">
        <f t="shared" si="30"/>
        <v>0</v>
      </c>
      <c r="T247">
        <f>SUM(S217:S247)</f>
        <v>0</v>
      </c>
      <c r="U247">
        <f t="shared" si="31"/>
        <v>0</v>
      </c>
      <c r="V247">
        <f>SUM(U217:U247)</f>
        <v>0</v>
      </c>
      <c r="W247">
        <f t="shared" si="32"/>
        <v>0</v>
      </c>
      <c r="X247">
        <f>SUM(W217:W247)</f>
        <v>0</v>
      </c>
    </row>
    <row r="248" spans="1:23" ht="12.75">
      <c r="A248" s="35">
        <f t="shared" si="33"/>
        <v>40787</v>
      </c>
      <c r="B248">
        <v>32.4</v>
      </c>
      <c r="C248">
        <v>17.2</v>
      </c>
      <c r="D248">
        <v>24.6</v>
      </c>
      <c r="E248" s="40">
        <f t="shared" si="27"/>
        <v>15.2</v>
      </c>
      <c r="F248">
        <v>100</v>
      </c>
      <c r="G248">
        <v>49</v>
      </c>
      <c r="H248">
        <v>82</v>
      </c>
      <c r="I248">
        <v>0</v>
      </c>
      <c r="M248">
        <f t="shared" si="34"/>
        <v>0</v>
      </c>
      <c r="O248">
        <f t="shared" si="28"/>
        <v>0</v>
      </c>
      <c r="Q248">
        <f t="shared" si="29"/>
        <v>0</v>
      </c>
      <c r="S248">
        <f t="shared" si="30"/>
        <v>0</v>
      </c>
      <c r="U248">
        <f t="shared" si="31"/>
        <v>0</v>
      </c>
      <c r="W248">
        <f t="shared" si="32"/>
        <v>0</v>
      </c>
    </row>
    <row r="249" spans="1:23" ht="12.75">
      <c r="A249" s="35">
        <f t="shared" si="33"/>
        <v>40788</v>
      </c>
      <c r="B249">
        <v>35.7</v>
      </c>
      <c r="C249">
        <v>17.6</v>
      </c>
      <c r="D249">
        <v>25.7</v>
      </c>
      <c r="E249" s="40">
        <f t="shared" si="27"/>
        <v>18.1</v>
      </c>
      <c r="F249">
        <v>100</v>
      </c>
      <c r="G249">
        <v>37</v>
      </c>
      <c r="H249">
        <v>76</v>
      </c>
      <c r="I249">
        <v>0</v>
      </c>
      <c r="M249">
        <f t="shared" si="34"/>
        <v>0</v>
      </c>
      <c r="O249">
        <f t="shared" si="28"/>
        <v>0</v>
      </c>
      <c r="Q249">
        <f t="shared" si="29"/>
        <v>0</v>
      </c>
      <c r="S249">
        <f t="shared" si="30"/>
        <v>0</v>
      </c>
      <c r="U249">
        <f t="shared" si="31"/>
        <v>0</v>
      </c>
      <c r="W249">
        <f t="shared" si="32"/>
        <v>0</v>
      </c>
    </row>
    <row r="250" spans="1:23" ht="12.75">
      <c r="A250" s="35">
        <f t="shared" si="33"/>
        <v>40789</v>
      </c>
      <c r="B250">
        <v>37</v>
      </c>
      <c r="C250">
        <v>19.5</v>
      </c>
      <c r="D250">
        <v>26.2</v>
      </c>
      <c r="E250" s="40">
        <f t="shared" si="27"/>
        <v>17.5</v>
      </c>
      <c r="F250">
        <v>91</v>
      </c>
      <c r="G250">
        <v>35</v>
      </c>
      <c r="H250">
        <v>69</v>
      </c>
      <c r="I250">
        <v>0</v>
      </c>
      <c r="M250">
        <f t="shared" si="34"/>
        <v>0</v>
      </c>
      <c r="O250">
        <f t="shared" si="28"/>
        <v>0</v>
      </c>
      <c r="Q250">
        <f t="shared" si="29"/>
        <v>0</v>
      </c>
      <c r="S250">
        <f t="shared" si="30"/>
        <v>0</v>
      </c>
      <c r="U250">
        <f t="shared" si="31"/>
        <v>0</v>
      </c>
      <c r="W250">
        <f t="shared" si="32"/>
        <v>0</v>
      </c>
    </row>
    <row r="251" spans="1:23" ht="12.75">
      <c r="A251" s="35">
        <f t="shared" si="33"/>
        <v>40790</v>
      </c>
      <c r="B251">
        <v>36.8</v>
      </c>
      <c r="C251">
        <v>19.5</v>
      </c>
      <c r="D251">
        <v>26.4</v>
      </c>
      <c r="E251" s="40">
        <f t="shared" si="27"/>
        <v>17.299999999999997</v>
      </c>
      <c r="F251">
        <v>100</v>
      </c>
      <c r="G251">
        <v>33</v>
      </c>
      <c r="H251">
        <v>78</v>
      </c>
      <c r="I251">
        <v>0</v>
      </c>
      <c r="M251">
        <f t="shared" si="34"/>
        <v>0</v>
      </c>
      <c r="O251">
        <f t="shared" si="28"/>
        <v>0</v>
      </c>
      <c r="Q251">
        <f t="shared" si="29"/>
        <v>0</v>
      </c>
      <c r="S251">
        <f t="shared" si="30"/>
        <v>0</v>
      </c>
      <c r="U251">
        <f t="shared" si="31"/>
        <v>0</v>
      </c>
      <c r="W251">
        <f t="shared" si="32"/>
        <v>0</v>
      </c>
    </row>
    <row r="252" spans="1:23" ht="12.75">
      <c r="A252" s="35">
        <f t="shared" si="33"/>
        <v>40791</v>
      </c>
      <c r="B252">
        <v>32.4</v>
      </c>
      <c r="C252">
        <v>19.3</v>
      </c>
      <c r="D252">
        <v>26.1</v>
      </c>
      <c r="E252" s="40">
        <f t="shared" si="27"/>
        <v>13.099999999999998</v>
      </c>
      <c r="F252">
        <v>98</v>
      </c>
      <c r="G252">
        <v>52</v>
      </c>
      <c r="H252">
        <v>76</v>
      </c>
      <c r="I252">
        <v>0</v>
      </c>
      <c r="M252">
        <f t="shared" si="34"/>
        <v>0</v>
      </c>
      <c r="O252">
        <f t="shared" si="28"/>
        <v>0</v>
      </c>
      <c r="Q252">
        <f t="shared" si="29"/>
        <v>0</v>
      </c>
      <c r="S252">
        <f t="shared" si="30"/>
        <v>0</v>
      </c>
      <c r="U252">
        <f t="shared" si="31"/>
        <v>0</v>
      </c>
      <c r="W252">
        <f t="shared" si="32"/>
        <v>0</v>
      </c>
    </row>
    <row r="253" spans="1:23" ht="12.75">
      <c r="A253" s="35">
        <f t="shared" si="33"/>
        <v>40792</v>
      </c>
      <c r="B253">
        <v>32.6</v>
      </c>
      <c r="C253">
        <v>18.5</v>
      </c>
      <c r="D253">
        <v>25.4</v>
      </c>
      <c r="E253" s="40">
        <f t="shared" si="27"/>
        <v>14.100000000000001</v>
      </c>
      <c r="F253">
        <v>100</v>
      </c>
      <c r="G253">
        <v>53</v>
      </c>
      <c r="H253">
        <v>79</v>
      </c>
      <c r="I253">
        <v>0</v>
      </c>
      <c r="M253">
        <f t="shared" si="34"/>
        <v>0</v>
      </c>
      <c r="O253">
        <f t="shared" si="28"/>
        <v>0</v>
      </c>
      <c r="Q253">
        <f t="shared" si="29"/>
        <v>0</v>
      </c>
      <c r="S253">
        <f t="shared" si="30"/>
        <v>0</v>
      </c>
      <c r="U253">
        <f t="shared" si="31"/>
        <v>0</v>
      </c>
      <c r="W253">
        <f t="shared" si="32"/>
        <v>0</v>
      </c>
    </row>
    <row r="254" spans="1:23" ht="12.75">
      <c r="A254" s="35">
        <f t="shared" si="33"/>
        <v>40793</v>
      </c>
      <c r="B254">
        <v>32.7</v>
      </c>
      <c r="C254">
        <v>18.2</v>
      </c>
      <c r="D254">
        <v>24.9</v>
      </c>
      <c r="E254" s="40">
        <f t="shared" si="27"/>
        <v>14.500000000000004</v>
      </c>
      <c r="F254">
        <v>100</v>
      </c>
      <c r="G254">
        <v>49</v>
      </c>
      <c r="H254">
        <v>79</v>
      </c>
      <c r="I254">
        <v>0</v>
      </c>
      <c r="M254">
        <f t="shared" si="34"/>
        <v>0</v>
      </c>
      <c r="O254">
        <f t="shared" si="28"/>
        <v>0</v>
      </c>
      <c r="Q254">
        <f t="shared" si="29"/>
        <v>0</v>
      </c>
      <c r="S254">
        <f t="shared" si="30"/>
        <v>0</v>
      </c>
      <c r="U254">
        <f t="shared" si="31"/>
        <v>0</v>
      </c>
      <c r="W254">
        <f t="shared" si="32"/>
        <v>0</v>
      </c>
    </row>
    <row r="255" spans="1:23" ht="12.75">
      <c r="A255" s="35">
        <f t="shared" si="33"/>
        <v>40794</v>
      </c>
      <c r="B255">
        <v>32.7</v>
      </c>
      <c r="C255">
        <v>18.8</v>
      </c>
      <c r="D255">
        <v>24.5</v>
      </c>
      <c r="E255" s="40">
        <f t="shared" si="27"/>
        <v>13.900000000000002</v>
      </c>
      <c r="F255">
        <v>97</v>
      </c>
      <c r="G255">
        <v>47</v>
      </c>
      <c r="H255">
        <v>75</v>
      </c>
      <c r="I255">
        <v>0</v>
      </c>
      <c r="M255">
        <f t="shared" si="34"/>
        <v>0</v>
      </c>
      <c r="O255">
        <f t="shared" si="28"/>
        <v>0</v>
      </c>
      <c r="Q255">
        <f t="shared" si="29"/>
        <v>0</v>
      </c>
      <c r="S255">
        <f t="shared" si="30"/>
        <v>0</v>
      </c>
      <c r="U255">
        <f t="shared" si="31"/>
        <v>0</v>
      </c>
      <c r="W255">
        <f t="shared" si="32"/>
        <v>0</v>
      </c>
    </row>
    <row r="256" spans="1:23" ht="12.75">
      <c r="A256" s="35">
        <f t="shared" si="33"/>
        <v>40795</v>
      </c>
      <c r="B256">
        <v>32.5</v>
      </c>
      <c r="C256">
        <v>17.9</v>
      </c>
      <c r="D256">
        <v>24.1</v>
      </c>
      <c r="E256" s="40">
        <f t="shared" si="27"/>
        <v>14.600000000000001</v>
      </c>
      <c r="F256">
        <v>100</v>
      </c>
      <c r="G256">
        <v>52</v>
      </c>
      <c r="H256">
        <v>80</v>
      </c>
      <c r="I256">
        <v>0</v>
      </c>
      <c r="M256">
        <f t="shared" si="34"/>
        <v>0</v>
      </c>
      <c r="O256">
        <f t="shared" si="28"/>
        <v>0</v>
      </c>
      <c r="Q256">
        <f t="shared" si="29"/>
        <v>0</v>
      </c>
      <c r="S256">
        <f t="shared" si="30"/>
        <v>0</v>
      </c>
      <c r="U256">
        <f t="shared" si="31"/>
        <v>0</v>
      </c>
      <c r="W256">
        <f t="shared" si="32"/>
        <v>0</v>
      </c>
    </row>
    <row r="257" spans="1:23" ht="12.75">
      <c r="A257" s="35">
        <f t="shared" si="33"/>
        <v>40796</v>
      </c>
      <c r="B257">
        <v>33.7</v>
      </c>
      <c r="C257">
        <v>17.5</v>
      </c>
      <c r="D257">
        <v>24.7</v>
      </c>
      <c r="E257" s="40">
        <f t="shared" si="27"/>
        <v>16.200000000000003</v>
      </c>
      <c r="F257">
        <v>100</v>
      </c>
      <c r="G257">
        <v>46</v>
      </c>
      <c r="H257">
        <v>79</v>
      </c>
      <c r="I257">
        <v>0</v>
      </c>
      <c r="M257">
        <f t="shared" si="34"/>
        <v>0</v>
      </c>
      <c r="O257">
        <f t="shared" si="28"/>
        <v>0</v>
      </c>
      <c r="Q257">
        <f t="shared" si="29"/>
        <v>0</v>
      </c>
      <c r="S257">
        <f t="shared" si="30"/>
        <v>0</v>
      </c>
      <c r="U257">
        <f t="shared" si="31"/>
        <v>0</v>
      </c>
      <c r="W257">
        <f t="shared" si="32"/>
        <v>0</v>
      </c>
    </row>
    <row r="258" spans="1:23" ht="12.75">
      <c r="A258" s="35">
        <f t="shared" si="33"/>
        <v>40797</v>
      </c>
      <c r="B258">
        <v>33.6</v>
      </c>
      <c r="C258">
        <v>16.1</v>
      </c>
      <c r="D258">
        <v>24.4</v>
      </c>
      <c r="E258" s="40">
        <f t="shared" si="27"/>
        <v>17.5</v>
      </c>
      <c r="F258">
        <v>100</v>
      </c>
      <c r="G258">
        <v>43</v>
      </c>
      <c r="H258">
        <v>82</v>
      </c>
      <c r="I258">
        <v>0</v>
      </c>
      <c r="M258">
        <f t="shared" si="34"/>
        <v>0</v>
      </c>
      <c r="O258">
        <f t="shared" si="28"/>
        <v>0</v>
      </c>
      <c r="Q258">
        <f t="shared" si="29"/>
        <v>0</v>
      </c>
      <c r="S258">
        <f t="shared" si="30"/>
        <v>0</v>
      </c>
      <c r="U258">
        <f t="shared" si="31"/>
        <v>0</v>
      </c>
      <c r="W258">
        <f t="shared" si="32"/>
        <v>0</v>
      </c>
    </row>
    <row r="259" spans="1:23" ht="12.75">
      <c r="A259" s="35">
        <f t="shared" si="33"/>
        <v>40798</v>
      </c>
      <c r="B259">
        <v>32.8</v>
      </c>
      <c r="C259">
        <v>17.2</v>
      </c>
      <c r="D259">
        <v>24.6</v>
      </c>
      <c r="E259" s="40">
        <f t="shared" si="27"/>
        <v>15.599999999999998</v>
      </c>
      <c r="F259">
        <v>100</v>
      </c>
      <c r="G259">
        <v>53</v>
      </c>
      <c r="H259">
        <v>84</v>
      </c>
      <c r="I259">
        <v>0</v>
      </c>
      <c r="M259">
        <f t="shared" si="34"/>
        <v>0</v>
      </c>
      <c r="O259">
        <f t="shared" si="28"/>
        <v>0</v>
      </c>
      <c r="Q259">
        <f t="shared" si="29"/>
        <v>0</v>
      </c>
      <c r="S259">
        <f t="shared" si="30"/>
        <v>0</v>
      </c>
      <c r="U259">
        <f t="shared" si="31"/>
        <v>0</v>
      </c>
      <c r="W259">
        <f t="shared" si="32"/>
        <v>0</v>
      </c>
    </row>
    <row r="260" spans="1:23" ht="12.75">
      <c r="A260" s="35">
        <f t="shared" si="33"/>
        <v>40799</v>
      </c>
      <c r="B260">
        <v>32.7</v>
      </c>
      <c r="C260">
        <v>16.8</v>
      </c>
      <c r="D260">
        <v>25.2</v>
      </c>
      <c r="E260" s="40">
        <f t="shared" si="27"/>
        <v>15.900000000000002</v>
      </c>
      <c r="F260">
        <v>100</v>
      </c>
      <c r="G260">
        <v>57</v>
      </c>
      <c r="H260">
        <v>85</v>
      </c>
      <c r="I260">
        <v>0</v>
      </c>
      <c r="M260">
        <f t="shared" si="34"/>
        <v>0</v>
      </c>
      <c r="O260">
        <f t="shared" si="28"/>
        <v>0</v>
      </c>
      <c r="Q260">
        <f t="shared" si="29"/>
        <v>0</v>
      </c>
      <c r="S260">
        <f t="shared" si="30"/>
        <v>0</v>
      </c>
      <c r="U260">
        <f t="shared" si="31"/>
        <v>0</v>
      </c>
      <c r="W260">
        <f t="shared" si="32"/>
        <v>0</v>
      </c>
    </row>
    <row r="261" spans="1:23" ht="12.75">
      <c r="A261" s="35">
        <f t="shared" si="33"/>
        <v>40800</v>
      </c>
      <c r="B261">
        <v>34</v>
      </c>
      <c r="C261">
        <v>16.7</v>
      </c>
      <c r="D261">
        <v>24.8</v>
      </c>
      <c r="E261" s="40">
        <f t="shared" si="27"/>
        <v>17.3</v>
      </c>
      <c r="F261">
        <v>100</v>
      </c>
      <c r="G261">
        <v>55</v>
      </c>
      <c r="H261">
        <v>84</v>
      </c>
      <c r="I261">
        <v>0</v>
      </c>
      <c r="M261">
        <f t="shared" si="34"/>
        <v>0</v>
      </c>
      <c r="O261">
        <f t="shared" si="28"/>
        <v>0</v>
      </c>
      <c r="Q261">
        <f t="shared" si="29"/>
        <v>0</v>
      </c>
      <c r="S261">
        <f t="shared" si="30"/>
        <v>0</v>
      </c>
      <c r="U261">
        <f t="shared" si="31"/>
        <v>0</v>
      </c>
      <c r="W261">
        <f t="shared" si="32"/>
        <v>0</v>
      </c>
    </row>
    <row r="262" spans="1:23" ht="12.75">
      <c r="A262" s="35">
        <f t="shared" si="33"/>
        <v>40801</v>
      </c>
      <c r="B262">
        <v>34.8</v>
      </c>
      <c r="C262">
        <v>17.7</v>
      </c>
      <c r="D262">
        <v>24.8</v>
      </c>
      <c r="E262" s="40">
        <f aca="true" t="shared" si="35" ref="E262:E325">(B262-C262)</f>
        <v>17.099999999999998</v>
      </c>
      <c r="F262">
        <v>100</v>
      </c>
      <c r="G262">
        <v>39</v>
      </c>
      <c r="H262">
        <v>82</v>
      </c>
      <c r="I262">
        <v>0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5">
        <f aca="true" t="shared" si="41" ref="A263:A326">A262+1</f>
        <v>40802</v>
      </c>
      <c r="B263">
        <v>35.2</v>
      </c>
      <c r="C263">
        <v>17.5</v>
      </c>
      <c r="D263">
        <v>25.3</v>
      </c>
      <c r="E263" s="40">
        <f t="shared" si="35"/>
        <v>17.700000000000003</v>
      </c>
      <c r="F263">
        <v>100</v>
      </c>
      <c r="G263">
        <v>45</v>
      </c>
      <c r="H263">
        <v>84</v>
      </c>
      <c r="I263">
        <v>0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5">
        <f t="shared" si="41"/>
        <v>40803</v>
      </c>
      <c r="B264">
        <v>34.8</v>
      </c>
      <c r="C264">
        <v>16.8</v>
      </c>
      <c r="D264">
        <v>24.8</v>
      </c>
      <c r="E264" s="40">
        <f t="shared" si="35"/>
        <v>17.999999999999996</v>
      </c>
      <c r="F264">
        <v>100</v>
      </c>
      <c r="G264">
        <v>47</v>
      </c>
      <c r="H264">
        <v>84</v>
      </c>
      <c r="I264">
        <v>0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5">
        <f t="shared" si="41"/>
        <v>40804</v>
      </c>
      <c r="B265">
        <v>32.2</v>
      </c>
      <c r="C265">
        <v>16.2</v>
      </c>
      <c r="D265">
        <v>24.3</v>
      </c>
      <c r="E265" s="40">
        <f t="shared" si="35"/>
        <v>16.000000000000004</v>
      </c>
      <c r="F265">
        <v>100</v>
      </c>
      <c r="G265">
        <v>48</v>
      </c>
      <c r="H265">
        <v>83</v>
      </c>
      <c r="I265">
        <v>0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5">
        <f t="shared" si="41"/>
        <v>40805</v>
      </c>
      <c r="B266">
        <v>27.5</v>
      </c>
      <c r="C266">
        <v>13.5</v>
      </c>
      <c r="D266">
        <v>22.3</v>
      </c>
      <c r="E266" s="40">
        <f t="shared" si="35"/>
        <v>14</v>
      </c>
      <c r="F266">
        <v>100</v>
      </c>
      <c r="G266">
        <v>42</v>
      </c>
      <c r="H266">
        <v>76</v>
      </c>
      <c r="I266">
        <v>5.8</v>
      </c>
      <c r="M266">
        <f t="shared" si="34"/>
        <v>1</v>
      </c>
      <c r="O266">
        <f t="shared" si="36"/>
        <v>1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35">
        <f t="shared" si="41"/>
        <v>40806</v>
      </c>
      <c r="B267">
        <v>27.9</v>
      </c>
      <c r="C267">
        <v>10.7</v>
      </c>
      <c r="D267">
        <v>19.1</v>
      </c>
      <c r="E267" s="40">
        <f t="shared" si="35"/>
        <v>17.2</v>
      </c>
      <c r="F267">
        <v>100</v>
      </c>
      <c r="G267">
        <v>34</v>
      </c>
      <c r="H267">
        <v>70</v>
      </c>
      <c r="I267">
        <v>1.4</v>
      </c>
      <c r="M267">
        <f t="shared" si="34"/>
        <v>1</v>
      </c>
      <c r="O267">
        <f t="shared" si="36"/>
        <v>1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5">
        <f t="shared" si="41"/>
        <v>40807</v>
      </c>
      <c r="B268">
        <v>31.3</v>
      </c>
      <c r="C268">
        <v>13.5</v>
      </c>
      <c r="D268">
        <v>21.9</v>
      </c>
      <c r="E268" s="40">
        <f t="shared" si="35"/>
        <v>17.8</v>
      </c>
      <c r="F268">
        <v>92</v>
      </c>
      <c r="G268">
        <v>37</v>
      </c>
      <c r="H268">
        <v>69</v>
      </c>
      <c r="I268">
        <v>0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5">
        <f t="shared" si="41"/>
        <v>40808</v>
      </c>
      <c r="B269">
        <v>30.7</v>
      </c>
      <c r="C269">
        <v>14.1</v>
      </c>
      <c r="D269">
        <v>21.8</v>
      </c>
      <c r="E269" s="40">
        <f t="shared" si="35"/>
        <v>16.6</v>
      </c>
      <c r="F269">
        <v>100</v>
      </c>
      <c r="G269">
        <v>48</v>
      </c>
      <c r="H269">
        <v>80</v>
      </c>
      <c r="I269">
        <v>0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5">
        <f t="shared" si="41"/>
        <v>40809</v>
      </c>
      <c r="B270">
        <v>30.9</v>
      </c>
      <c r="C270">
        <v>13.5</v>
      </c>
      <c r="D270">
        <v>22.2</v>
      </c>
      <c r="E270" s="40">
        <f t="shared" si="35"/>
        <v>17.4</v>
      </c>
      <c r="F270">
        <v>100</v>
      </c>
      <c r="G270">
        <v>53</v>
      </c>
      <c r="H270">
        <v>84</v>
      </c>
      <c r="I270">
        <v>0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5">
        <f t="shared" si="41"/>
        <v>40810</v>
      </c>
      <c r="B271">
        <v>30.4</v>
      </c>
      <c r="C271">
        <v>13</v>
      </c>
      <c r="D271">
        <v>21.4</v>
      </c>
      <c r="E271" s="40">
        <f t="shared" si="35"/>
        <v>17.4</v>
      </c>
      <c r="F271">
        <v>100</v>
      </c>
      <c r="G271">
        <v>46</v>
      </c>
      <c r="H271">
        <v>80</v>
      </c>
      <c r="I271">
        <v>0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5">
        <f t="shared" si="41"/>
        <v>40811</v>
      </c>
      <c r="B272">
        <v>31</v>
      </c>
      <c r="C272">
        <v>14.4</v>
      </c>
      <c r="D272">
        <v>21.5</v>
      </c>
      <c r="E272" s="40">
        <f t="shared" si="35"/>
        <v>16.6</v>
      </c>
      <c r="F272">
        <v>100</v>
      </c>
      <c r="G272">
        <v>44</v>
      </c>
      <c r="H272">
        <v>81</v>
      </c>
      <c r="I272">
        <v>0</v>
      </c>
      <c r="M272">
        <f t="shared" si="42"/>
        <v>0</v>
      </c>
      <c r="O272">
        <f t="shared" si="36"/>
        <v>0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5">
        <f t="shared" si="41"/>
        <v>40812</v>
      </c>
      <c r="B273">
        <v>30.2</v>
      </c>
      <c r="C273">
        <v>14.7</v>
      </c>
      <c r="D273">
        <v>21.3</v>
      </c>
      <c r="E273" s="40">
        <f t="shared" si="35"/>
        <v>15.5</v>
      </c>
      <c r="F273">
        <v>98</v>
      </c>
      <c r="G273">
        <v>42</v>
      </c>
      <c r="H273">
        <v>81</v>
      </c>
      <c r="I273">
        <v>1</v>
      </c>
      <c r="M273">
        <f t="shared" si="42"/>
        <v>1</v>
      </c>
      <c r="O273">
        <f t="shared" si="36"/>
        <v>0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5">
        <f t="shared" si="41"/>
        <v>40813</v>
      </c>
      <c r="B274">
        <v>30</v>
      </c>
      <c r="C274">
        <v>13.9</v>
      </c>
      <c r="D274">
        <v>23.1</v>
      </c>
      <c r="E274" s="40">
        <f t="shared" si="35"/>
        <v>16.1</v>
      </c>
      <c r="F274">
        <v>97</v>
      </c>
      <c r="G274">
        <v>44</v>
      </c>
      <c r="H274">
        <v>69</v>
      </c>
      <c r="I274">
        <v>0</v>
      </c>
      <c r="M274">
        <f t="shared" si="42"/>
        <v>0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5">
        <f t="shared" si="41"/>
        <v>40814</v>
      </c>
      <c r="B275">
        <v>30.2</v>
      </c>
      <c r="C275">
        <v>15.3</v>
      </c>
      <c r="D275">
        <v>23.6</v>
      </c>
      <c r="E275" s="40">
        <f t="shared" si="35"/>
        <v>14.899999999999999</v>
      </c>
      <c r="F275">
        <v>73</v>
      </c>
      <c r="G275">
        <v>36</v>
      </c>
      <c r="H275">
        <v>57</v>
      </c>
      <c r="I275">
        <v>0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5">
        <f t="shared" si="41"/>
        <v>40815</v>
      </c>
      <c r="B276">
        <v>32.4</v>
      </c>
      <c r="C276">
        <v>16.5</v>
      </c>
      <c r="D276">
        <v>23.3</v>
      </c>
      <c r="E276" s="40">
        <f t="shared" si="35"/>
        <v>15.899999999999999</v>
      </c>
      <c r="F276">
        <v>74</v>
      </c>
      <c r="G276">
        <v>30</v>
      </c>
      <c r="H276">
        <v>53</v>
      </c>
      <c r="I276">
        <v>0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5">
        <f t="shared" si="41"/>
        <v>40816</v>
      </c>
      <c r="B277">
        <v>32</v>
      </c>
      <c r="C277">
        <v>13</v>
      </c>
      <c r="D277">
        <v>22.2</v>
      </c>
      <c r="E277" s="40">
        <f t="shared" si="35"/>
        <v>19</v>
      </c>
      <c r="F277">
        <v>95</v>
      </c>
      <c r="G277">
        <v>33</v>
      </c>
      <c r="H277">
        <v>65</v>
      </c>
      <c r="I277">
        <v>0</v>
      </c>
      <c r="M277">
        <f t="shared" si="42"/>
        <v>0</v>
      </c>
      <c r="N277">
        <f>SUM(M248:M277)</f>
        <v>3</v>
      </c>
      <c r="O277">
        <f t="shared" si="36"/>
        <v>0</v>
      </c>
      <c r="P277">
        <f>SUM(O248:O277)</f>
        <v>2</v>
      </c>
      <c r="Q277">
        <f t="shared" si="37"/>
        <v>0</v>
      </c>
      <c r="R277">
        <f>SUM(Q248:Q277)</f>
        <v>0</v>
      </c>
      <c r="S277">
        <f t="shared" si="38"/>
        <v>0</v>
      </c>
      <c r="T277">
        <f>SUM(S248:S277)</f>
        <v>0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35">
        <f t="shared" si="41"/>
        <v>40817</v>
      </c>
      <c r="B278">
        <v>31.1</v>
      </c>
      <c r="C278">
        <v>13.2</v>
      </c>
      <c r="D278">
        <v>21.3</v>
      </c>
      <c r="E278" s="40">
        <f t="shared" si="35"/>
        <v>17.900000000000002</v>
      </c>
      <c r="F278">
        <v>96</v>
      </c>
      <c r="G278">
        <v>31</v>
      </c>
      <c r="H278">
        <v>66</v>
      </c>
      <c r="I278">
        <v>0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5">
        <f t="shared" si="41"/>
        <v>40818</v>
      </c>
      <c r="B279">
        <v>32.3</v>
      </c>
      <c r="C279">
        <v>11.6</v>
      </c>
      <c r="D279">
        <v>20.6</v>
      </c>
      <c r="E279" s="40">
        <f t="shared" si="35"/>
        <v>20.699999999999996</v>
      </c>
      <c r="F279">
        <v>98</v>
      </c>
      <c r="G279">
        <v>29</v>
      </c>
      <c r="H279">
        <v>73</v>
      </c>
      <c r="I279">
        <v>0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5">
        <f t="shared" si="41"/>
        <v>40819</v>
      </c>
      <c r="B280">
        <v>32.1</v>
      </c>
      <c r="C280">
        <v>13.2</v>
      </c>
      <c r="D280">
        <v>21.3</v>
      </c>
      <c r="E280" s="40">
        <f t="shared" si="35"/>
        <v>18.900000000000002</v>
      </c>
      <c r="F280">
        <v>97</v>
      </c>
      <c r="G280">
        <v>29</v>
      </c>
      <c r="H280">
        <v>64</v>
      </c>
      <c r="I280">
        <v>0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5">
        <f t="shared" si="41"/>
        <v>40820</v>
      </c>
      <c r="B281">
        <v>31.4</v>
      </c>
      <c r="C281">
        <v>12</v>
      </c>
      <c r="D281">
        <v>20.4</v>
      </c>
      <c r="E281" s="40">
        <f t="shared" si="35"/>
        <v>19.4</v>
      </c>
      <c r="F281">
        <v>100</v>
      </c>
      <c r="G281">
        <v>34</v>
      </c>
      <c r="H281">
        <v>80</v>
      </c>
      <c r="I281">
        <v>0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5">
        <f t="shared" si="41"/>
        <v>40821</v>
      </c>
      <c r="B282">
        <v>29.2</v>
      </c>
      <c r="C282">
        <v>12.5</v>
      </c>
      <c r="D282">
        <v>20.4</v>
      </c>
      <c r="E282" s="40">
        <f t="shared" si="35"/>
        <v>16.7</v>
      </c>
      <c r="F282">
        <v>100</v>
      </c>
      <c r="G282">
        <v>52</v>
      </c>
      <c r="H282">
        <v>84</v>
      </c>
      <c r="I282">
        <v>0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5">
        <f t="shared" si="41"/>
        <v>40822</v>
      </c>
      <c r="B283">
        <v>29.3</v>
      </c>
      <c r="C283">
        <v>16.9</v>
      </c>
      <c r="D283">
        <v>22.2</v>
      </c>
      <c r="E283" s="40">
        <f t="shared" si="35"/>
        <v>12.400000000000002</v>
      </c>
      <c r="F283">
        <v>97</v>
      </c>
      <c r="G283">
        <v>54</v>
      </c>
      <c r="H283">
        <v>78</v>
      </c>
      <c r="I283">
        <v>0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5">
        <f t="shared" si="41"/>
        <v>40823</v>
      </c>
      <c r="B284">
        <v>28.9</v>
      </c>
      <c r="C284">
        <v>12.2</v>
      </c>
      <c r="D284">
        <v>20.8</v>
      </c>
      <c r="E284" s="40">
        <f t="shared" si="35"/>
        <v>16.7</v>
      </c>
      <c r="F284">
        <v>100</v>
      </c>
      <c r="G284">
        <v>53</v>
      </c>
      <c r="H284">
        <v>82</v>
      </c>
      <c r="I284">
        <v>15.6</v>
      </c>
      <c r="M284">
        <f t="shared" si="42"/>
        <v>1</v>
      </c>
      <c r="O284">
        <f t="shared" si="36"/>
        <v>1</v>
      </c>
      <c r="Q284">
        <f t="shared" si="37"/>
        <v>1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5">
        <f t="shared" si="41"/>
        <v>40824</v>
      </c>
      <c r="B285">
        <v>26.1</v>
      </c>
      <c r="C285">
        <v>11.3</v>
      </c>
      <c r="D285">
        <v>17.7</v>
      </c>
      <c r="E285" s="40">
        <f t="shared" si="35"/>
        <v>14.8</v>
      </c>
      <c r="F285">
        <v>93</v>
      </c>
      <c r="G285">
        <v>26</v>
      </c>
      <c r="H285">
        <v>59</v>
      </c>
      <c r="I285">
        <v>1</v>
      </c>
      <c r="M285">
        <f t="shared" si="42"/>
        <v>1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5">
        <f t="shared" si="41"/>
        <v>40825</v>
      </c>
      <c r="B286">
        <v>19.8</v>
      </c>
      <c r="C286">
        <v>7.4</v>
      </c>
      <c r="D286">
        <v>12.8</v>
      </c>
      <c r="E286" s="40">
        <f t="shared" si="35"/>
        <v>12.4</v>
      </c>
      <c r="F286">
        <v>89</v>
      </c>
      <c r="G286">
        <v>37</v>
      </c>
      <c r="H286">
        <v>61</v>
      </c>
      <c r="I286">
        <v>0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5">
        <f t="shared" si="41"/>
        <v>40826</v>
      </c>
      <c r="B287">
        <v>24.9</v>
      </c>
      <c r="C287">
        <v>8.4</v>
      </c>
      <c r="D287">
        <v>15.5</v>
      </c>
      <c r="E287" s="40">
        <f t="shared" si="35"/>
        <v>16.5</v>
      </c>
      <c r="F287">
        <v>73</v>
      </c>
      <c r="G287">
        <v>27</v>
      </c>
      <c r="H287">
        <v>51</v>
      </c>
      <c r="I287">
        <v>0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5">
        <f t="shared" si="41"/>
        <v>40827</v>
      </c>
      <c r="B288">
        <v>28.2</v>
      </c>
      <c r="C288">
        <v>10.1</v>
      </c>
      <c r="D288">
        <v>18.1</v>
      </c>
      <c r="E288" s="40">
        <f t="shared" si="35"/>
        <v>18.1</v>
      </c>
      <c r="F288">
        <v>94</v>
      </c>
      <c r="G288">
        <v>28</v>
      </c>
      <c r="H288">
        <v>64</v>
      </c>
      <c r="I288">
        <v>0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35">
        <f t="shared" si="41"/>
        <v>40828</v>
      </c>
      <c r="B289">
        <v>27.6</v>
      </c>
      <c r="C289">
        <v>10.7</v>
      </c>
      <c r="D289">
        <v>18.6</v>
      </c>
      <c r="E289" s="40">
        <f t="shared" si="35"/>
        <v>16.900000000000002</v>
      </c>
      <c r="F289">
        <v>100</v>
      </c>
      <c r="G289">
        <v>47</v>
      </c>
      <c r="H289">
        <v>85</v>
      </c>
      <c r="I289">
        <v>0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5">
        <f t="shared" si="41"/>
        <v>40829</v>
      </c>
      <c r="B290">
        <v>28.2</v>
      </c>
      <c r="C290">
        <v>11.8</v>
      </c>
      <c r="D290">
        <v>19.8</v>
      </c>
      <c r="E290" s="40">
        <f t="shared" si="35"/>
        <v>16.4</v>
      </c>
      <c r="F290">
        <v>100</v>
      </c>
      <c r="G290">
        <v>53</v>
      </c>
      <c r="H290">
        <v>85</v>
      </c>
      <c r="I290">
        <v>0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35">
        <f t="shared" si="41"/>
        <v>40830</v>
      </c>
      <c r="B291">
        <v>20</v>
      </c>
      <c r="C291">
        <v>12.3</v>
      </c>
      <c r="D291">
        <v>16.4</v>
      </c>
      <c r="E291" s="40">
        <f t="shared" si="35"/>
        <v>7.699999999999999</v>
      </c>
      <c r="F291">
        <v>89</v>
      </c>
      <c r="G291">
        <v>44</v>
      </c>
      <c r="H291">
        <v>65</v>
      </c>
      <c r="I291">
        <v>12</v>
      </c>
      <c r="M291">
        <f t="shared" si="42"/>
        <v>1</v>
      </c>
      <c r="O291">
        <f t="shared" si="36"/>
        <v>1</v>
      </c>
      <c r="Q291">
        <f t="shared" si="37"/>
        <v>1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5">
        <f t="shared" si="41"/>
        <v>40831</v>
      </c>
      <c r="B292">
        <v>21.5</v>
      </c>
      <c r="C292">
        <v>9</v>
      </c>
      <c r="D292">
        <v>15.9</v>
      </c>
      <c r="E292" s="40">
        <f t="shared" si="35"/>
        <v>12.5</v>
      </c>
      <c r="F292">
        <v>57</v>
      </c>
      <c r="G292">
        <v>31</v>
      </c>
      <c r="H292">
        <v>45</v>
      </c>
      <c r="I292">
        <v>0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5">
        <f t="shared" si="41"/>
        <v>40832</v>
      </c>
      <c r="B293">
        <v>22.2</v>
      </c>
      <c r="C293">
        <v>7.4</v>
      </c>
      <c r="D293">
        <v>14.1</v>
      </c>
      <c r="E293" s="40">
        <f t="shared" si="35"/>
        <v>14.799999999999999</v>
      </c>
      <c r="F293">
        <v>79</v>
      </c>
      <c r="G293">
        <v>33</v>
      </c>
      <c r="H293">
        <v>54</v>
      </c>
      <c r="I293">
        <v>0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5">
        <f t="shared" si="41"/>
        <v>40833</v>
      </c>
      <c r="B294">
        <v>24</v>
      </c>
      <c r="C294">
        <v>6.8</v>
      </c>
      <c r="D294">
        <v>14.7</v>
      </c>
      <c r="E294" s="40">
        <f t="shared" si="35"/>
        <v>17.2</v>
      </c>
      <c r="F294">
        <v>83</v>
      </c>
      <c r="G294">
        <v>23</v>
      </c>
      <c r="H294">
        <v>53</v>
      </c>
      <c r="I294">
        <v>0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5">
        <f t="shared" si="41"/>
        <v>40834</v>
      </c>
      <c r="B295">
        <v>23.2</v>
      </c>
      <c r="C295">
        <v>5.8</v>
      </c>
      <c r="D295">
        <v>14.9</v>
      </c>
      <c r="E295" s="40">
        <f t="shared" si="35"/>
        <v>17.4</v>
      </c>
      <c r="F295">
        <v>97</v>
      </c>
      <c r="G295">
        <v>47</v>
      </c>
      <c r="H295">
        <v>74</v>
      </c>
      <c r="I295">
        <v>0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5">
        <f t="shared" si="41"/>
        <v>40835</v>
      </c>
      <c r="B296">
        <v>24.5</v>
      </c>
      <c r="C296">
        <v>14.8</v>
      </c>
      <c r="D296">
        <v>18.7</v>
      </c>
      <c r="E296" s="40">
        <f t="shared" si="35"/>
        <v>9.7</v>
      </c>
      <c r="F296">
        <v>87</v>
      </c>
      <c r="G296">
        <v>45</v>
      </c>
      <c r="H296">
        <v>72</v>
      </c>
      <c r="I296">
        <v>0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5">
        <f t="shared" si="41"/>
        <v>40836</v>
      </c>
      <c r="B297">
        <v>22.1</v>
      </c>
      <c r="C297">
        <v>12.9</v>
      </c>
      <c r="D297">
        <v>19.2</v>
      </c>
      <c r="E297" s="40">
        <f t="shared" si="35"/>
        <v>9.200000000000001</v>
      </c>
      <c r="F297">
        <v>97</v>
      </c>
      <c r="G297">
        <v>69</v>
      </c>
      <c r="H297">
        <v>80</v>
      </c>
      <c r="I297">
        <v>27.4</v>
      </c>
      <c r="M297">
        <f t="shared" si="42"/>
        <v>1</v>
      </c>
      <c r="O297">
        <f t="shared" si="36"/>
        <v>1</v>
      </c>
      <c r="Q297">
        <f t="shared" si="37"/>
        <v>1</v>
      </c>
      <c r="S297">
        <f t="shared" si="38"/>
        <v>1</v>
      </c>
      <c r="U297">
        <f t="shared" si="39"/>
        <v>0</v>
      </c>
      <c r="W297">
        <f t="shared" si="40"/>
        <v>0</v>
      </c>
    </row>
    <row r="298" spans="1:23" ht="12.75">
      <c r="A298" s="35">
        <f t="shared" si="41"/>
        <v>40837</v>
      </c>
      <c r="B298">
        <v>22.9</v>
      </c>
      <c r="C298">
        <v>10.8</v>
      </c>
      <c r="D298">
        <v>17.2</v>
      </c>
      <c r="E298" s="40">
        <f t="shared" si="35"/>
        <v>12.099999999999998</v>
      </c>
      <c r="F298">
        <v>100</v>
      </c>
      <c r="G298">
        <v>74</v>
      </c>
      <c r="H298">
        <v>92</v>
      </c>
      <c r="I298">
        <v>6</v>
      </c>
      <c r="M298">
        <f t="shared" si="42"/>
        <v>1</v>
      </c>
      <c r="O298">
        <f t="shared" si="36"/>
        <v>1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5">
        <f t="shared" si="41"/>
        <v>40838</v>
      </c>
      <c r="B299">
        <v>25.2</v>
      </c>
      <c r="C299">
        <v>6.8</v>
      </c>
      <c r="D299">
        <v>16.3</v>
      </c>
      <c r="E299" s="40">
        <f t="shared" si="35"/>
        <v>18.4</v>
      </c>
      <c r="F299">
        <v>97</v>
      </c>
      <c r="G299">
        <v>48</v>
      </c>
      <c r="H299">
        <v>81</v>
      </c>
      <c r="I299">
        <v>0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5">
        <f t="shared" si="41"/>
        <v>40839</v>
      </c>
      <c r="B300">
        <v>27.3</v>
      </c>
      <c r="C300">
        <v>10.2</v>
      </c>
      <c r="D300">
        <v>16.6</v>
      </c>
      <c r="E300" s="40">
        <f t="shared" si="35"/>
        <v>17.1</v>
      </c>
      <c r="F300">
        <v>97</v>
      </c>
      <c r="G300">
        <v>38</v>
      </c>
      <c r="H300">
        <v>75</v>
      </c>
      <c r="I300">
        <v>0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5">
        <f t="shared" si="41"/>
        <v>40840</v>
      </c>
      <c r="B301">
        <v>20.7</v>
      </c>
      <c r="C301">
        <v>10.8</v>
      </c>
      <c r="D301">
        <v>15.6</v>
      </c>
      <c r="E301" s="40">
        <f t="shared" si="35"/>
        <v>9.899999999999999</v>
      </c>
      <c r="F301">
        <v>98</v>
      </c>
      <c r="G301">
        <v>62</v>
      </c>
      <c r="H301">
        <v>82</v>
      </c>
      <c r="I301">
        <v>3.6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5">
        <f t="shared" si="41"/>
        <v>40841</v>
      </c>
      <c r="B302">
        <v>25.7</v>
      </c>
      <c r="C302">
        <v>8</v>
      </c>
      <c r="D302">
        <v>16.8</v>
      </c>
      <c r="E302" s="40">
        <f t="shared" si="35"/>
        <v>17.7</v>
      </c>
      <c r="F302">
        <v>100</v>
      </c>
      <c r="G302">
        <v>49</v>
      </c>
      <c r="H302">
        <v>82</v>
      </c>
      <c r="I302">
        <v>0.2</v>
      </c>
      <c r="M302">
        <f t="shared" si="42"/>
        <v>1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5">
        <f t="shared" si="41"/>
        <v>40842</v>
      </c>
      <c r="B303">
        <v>20.2</v>
      </c>
      <c r="C303">
        <v>12.4</v>
      </c>
      <c r="D303">
        <v>18.4</v>
      </c>
      <c r="E303" s="40">
        <f t="shared" si="35"/>
        <v>7.799999999999999</v>
      </c>
      <c r="F303">
        <v>100</v>
      </c>
      <c r="G303">
        <v>77</v>
      </c>
      <c r="H303">
        <v>94</v>
      </c>
      <c r="I303">
        <v>21.8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0</v>
      </c>
      <c r="W303">
        <f t="shared" si="40"/>
        <v>0</v>
      </c>
    </row>
    <row r="304" spans="1:23" ht="12.75">
      <c r="A304" s="35">
        <f t="shared" si="41"/>
        <v>40843</v>
      </c>
      <c r="B304">
        <v>27</v>
      </c>
      <c r="C304">
        <v>8.5</v>
      </c>
      <c r="D304">
        <v>17.7</v>
      </c>
      <c r="E304" s="40">
        <f t="shared" si="35"/>
        <v>18.5</v>
      </c>
      <c r="F304">
        <v>100</v>
      </c>
      <c r="G304">
        <v>55</v>
      </c>
      <c r="H304">
        <v>91</v>
      </c>
      <c r="I304">
        <v>0</v>
      </c>
      <c r="M304">
        <f t="shared" si="42"/>
        <v>0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5">
        <f t="shared" si="41"/>
        <v>40844</v>
      </c>
      <c r="B305">
        <v>28.3</v>
      </c>
      <c r="C305">
        <v>12.4</v>
      </c>
      <c r="D305">
        <v>18.7</v>
      </c>
      <c r="E305" s="40">
        <f t="shared" si="35"/>
        <v>15.9</v>
      </c>
      <c r="F305">
        <v>100</v>
      </c>
      <c r="G305">
        <v>49</v>
      </c>
      <c r="H305">
        <v>83</v>
      </c>
      <c r="I305">
        <v>0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5">
        <f t="shared" si="41"/>
        <v>40845</v>
      </c>
      <c r="B306">
        <v>27.8</v>
      </c>
      <c r="C306">
        <v>7.5</v>
      </c>
      <c r="D306">
        <v>18.1</v>
      </c>
      <c r="E306" s="40">
        <f t="shared" si="35"/>
        <v>20.3</v>
      </c>
      <c r="F306">
        <v>99</v>
      </c>
      <c r="G306">
        <v>43</v>
      </c>
      <c r="H306">
        <v>79</v>
      </c>
      <c r="I306">
        <v>0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5">
        <f t="shared" si="41"/>
        <v>40846</v>
      </c>
      <c r="B307">
        <v>27.8</v>
      </c>
      <c r="C307">
        <v>11.5</v>
      </c>
      <c r="D307">
        <v>17.8</v>
      </c>
      <c r="E307" s="40">
        <f t="shared" si="35"/>
        <v>16.3</v>
      </c>
      <c r="F307">
        <v>99</v>
      </c>
      <c r="G307">
        <v>40</v>
      </c>
      <c r="H307">
        <v>74</v>
      </c>
      <c r="I307">
        <v>0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5">
        <f t="shared" si="41"/>
        <v>40847</v>
      </c>
      <c r="B308">
        <v>27.8</v>
      </c>
      <c r="C308">
        <v>11.5</v>
      </c>
      <c r="D308">
        <v>17.5</v>
      </c>
      <c r="E308" s="40">
        <f t="shared" si="35"/>
        <v>16.3</v>
      </c>
      <c r="F308">
        <v>93</v>
      </c>
      <c r="G308">
        <v>35</v>
      </c>
      <c r="H308">
        <v>71</v>
      </c>
      <c r="I308">
        <v>0</v>
      </c>
      <c r="M308">
        <f t="shared" si="42"/>
        <v>0</v>
      </c>
      <c r="N308">
        <f>SUM(M278:M308)</f>
        <v>8</v>
      </c>
      <c r="O308">
        <f t="shared" si="36"/>
        <v>0</v>
      </c>
      <c r="P308">
        <f>SUM(O278:O308)</f>
        <v>6</v>
      </c>
      <c r="Q308">
        <f t="shared" si="37"/>
        <v>0</v>
      </c>
      <c r="R308">
        <f>SUM(Q278:Q308)</f>
        <v>4</v>
      </c>
      <c r="S308">
        <f t="shared" si="38"/>
        <v>0</v>
      </c>
      <c r="T308">
        <f>SUM(S278:S308)</f>
        <v>2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35">
        <f t="shared" si="41"/>
        <v>40848</v>
      </c>
      <c r="B309">
        <v>27.7</v>
      </c>
      <c r="C309">
        <v>11.5</v>
      </c>
      <c r="D309">
        <v>17.6</v>
      </c>
      <c r="E309" s="40">
        <f t="shared" si="35"/>
        <v>16.2</v>
      </c>
      <c r="F309">
        <v>96</v>
      </c>
      <c r="G309">
        <v>39</v>
      </c>
      <c r="H309">
        <v>73</v>
      </c>
      <c r="I309">
        <v>0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5">
        <f t="shared" si="41"/>
        <v>40849</v>
      </c>
      <c r="B310">
        <v>27.2</v>
      </c>
      <c r="C310">
        <v>10.9</v>
      </c>
      <c r="D310">
        <v>17.2</v>
      </c>
      <c r="E310" s="40">
        <f t="shared" si="35"/>
        <v>16.299999999999997</v>
      </c>
      <c r="F310">
        <v>100</v>
      </c>
      <c r="G310">
        <v>39</v>
      </c>
      <c r="H310">
        <v>76</v>
      </c>
      <c r="I310">
        <v>0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5">
        <f t="shared" si="41"/>
        <v>40850</v>
      </c>
      <c r="B311">
        <v>27.4</v>
      </c>
      <c r="C311">
        <v>8.7</v>
      </c>
      <c r="D311">
        <v>15.5</v>
      </c>
      <c r="E311" s="40">
        <f t="shared" si="35"/>
        <v>18.7</v>
      </c>
      <c r="F311">
        <v>97</v>
      </c>
      <c r="G311">
        <v>41</v>
      </c>
      <c r="H311">
        <v>78</v>
      </c>
      <c r="I311">
        <v>0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5">
        <f t="shared" si="41"/>
        <v>40851</v>
      </c>
      <c r="B312">
        <v>25.4</v>
      </c>
      <c r="C312">
        <v>9.5</v>
      </c>
      <c r="D312">
        <v>16.7</v>
      </c>
      <c r="E312" s="40">
        <f t="shared" si="35"/>
        <v>15.899999999999999</v>
      </c>
      <c r="F312">
        <v>100</v>
      </c>
      <c r="G312">
        <v>53</v>
      </c>
      <c r="H312">
        <v>79</v>
      </c>
      <c r="I312">
        <v>0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5">
        <f t="shared" si="41"/>
        <v>40852</v>
      </c>
      <c r="B313">
        <v>22.2</v>
      </c>
      <c r="C313">
        <v>11.2</v>
      </c>
      <c r="D313">
        <v>19.6</v>
      </c>
      <c r="E313" s="40">
        <f t="shared" si="35"/>
        <v>11</v>
      </c>
      <c r="F313">
        <v>79</v>
      </c>
      <c r="G313">
        <v>55</v>
      </c>
      <c r="H313">
        <v>67</v>
      </c>
      <c r="I313">
        <v>0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5">
        <f t="shared" si="41"/>
        <v>40853</v>
      </c>
      <c r="B314">
        <v>21.6</v>
      </c>
      <c r="C314">
        <v>6.7</v>
      </c>
      <c r="D314">
        <v>15.1</v>
      </c>
      <c r="E314" s="40">
        <f t="shared" si="35"/>
        <v>14.900000000000002</v>
      </c>
      <c r="F314">
        <v>100</v>
      </c>
      <c r="G314">
        <v>70</v>
      </c>
      <c r="H314">
        <v>95</v>
      </c>
      <c r="I314">
        <v>107.6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1</v>
      </c>
      <c r="U314">
        <f t="shared" si="39"/>
        <v>1</v>
      </c>
      <c r="W314">
        <f t="shared" si="40"/>
        <v>1</v>
      </c>
    </row>
    <row r="315" spans="1:23" ht="12.75">
      <c r="A315" s="35">
        <f t="shared" si="41"/>
        <v>40854</v>
      </c>
      <c r="B315">
        <v>23.8</v>
      </c>
      <c r="C315">
        <v>9.4</v>
      </c>
      <c r="D315">
        <v>17.2</v>
      </c>
      <c r="E315" s="40">
        <f t="shared" si="35"/>
        <v>14.4</v>
      </c>
      <c r="F315">
        <v>100</v>
      </c>
      <c r="G315">
        <v>54</v>
      </c>
      <c r="H315">
        <v>79</v>
      </c>
      <c r="I315">
        <v>5.2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5">
        <f t="shared" si="41"/>
        <v>40855</v>
      </c>
      <c r="B316">
        <v>23.8</v>
      </c>
      <c r="C316">
        <v>10.3</v>
      </c>
      <c r="D316">
        <v>16.3</v>
      </c>
      <c r="E316" s="40">
        <f t="shared" si="35"/>
        <v>13.5</v>
      </c>
      <c r="F316">
        <v>98</v>
      </c>
      <c r="G316">
        <v>50</v>
      </c>
      <c r="H316">
        <v>75</v>
      </c>
      <c r="I316">
        <v>0</v>
      </c>
      <c r="M316">
        <f t="shared" si="42"/>
        <v>0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5">
        <f t="shared" si="41"/>
        <v>40856</v>
      </c>
      <c r="B317">
        <v>22.6</v>
      </c>
      <c r="C317">
        <v>5.7</v>
      </c>
      <c r="D317">
        <v>16.1</v>
      </c>
      <c r="E317" s="40">
        <f t="shared" si="35"/>
        <v>16.900000000000002</v>
      </c>
      <c r="F317">
        <v>85</v>
      </c>
      <c r="G317">
        <v>49</v>
      </c>
      <c r="H317">
        <v>67</v>
      </c>
      <c r="I317">
        <v>0</v>
      </c>
      <c r="M317">
        <f t="shared" si="42"/>
        <v>0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5">
        <f t="shared" si="41"/>
        <v>40857</v>
      </c>
      <c r="B318">
        <v>25.7</v>
      </c>
      <c r="C318">
        <v>7.3</v>
      </c>
      <c r="D318">
        <v>15.6</v>
      </c>
      <c r="E318" s="40">
        <f t="shared" si="35"/>
        <v>18.4</v>
      </c>
      <c r="F318">
        <v>96</v>
      </c>
      <c r="G318">
        <v>43</v>
      </c>
      <c r="H318">
        <v>75</v>
      </c>
      <c r="I318">
        <v>0</v>
      </c>
      <c r="M318">
        <f t="shared" si="42"/>
        <v>0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5">
        <f t="shared" si="41"/>
        <v>40858</v>
      </c>
      <c r="B319">
        <v>26.3</v>
      </c>
      <c r="C319">
        <v>5.6</v>
      </c>
      <c r="D319">
        <v>16</v>
      </c>
      <c r="E319" s="40">
        <f t="shared" si="35"/>
        <v>20.700000000000003</v>
      </c>
      <c r="F319">
        <v>96</v>
      </c>
      <c r="G319">
        <v>39</v>
      </c>
      <c r="H319">
        <v>72</v>
      </c>
      <c r="I319">
        <v>0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5">
        <f t="shared" si="41"/>
        <v>40859</v>
      </c>
      <c r="B320">
        <v>22.7</v>
      </c>
      <c r="C320">
        <v>6.8</v>
      </c>
      <c r="D320">
        <v>15.3</v>
      </c>
      <c r="E320" s="40">
        <f t="shared" si="35"/>
        <v>15.899999999999999</v>
      </c>
      <c r="F320">
        <v>79</v>
      </c>
      <c r="G320">
        <v>41</v>
      </c>
      <c r="H320">
        <v>63</v>
      </c>
      <c r="I320">
        <v>0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5">
        <f t="shared" si="41"/>
        <v>40860</v>
      </c>
      <c r="B321">
        <v>20.8</v>
      </c>
      <c r="C321">
        <v>5.4</v>
      </c>
      <c r="D321">
        <v>12.2</v>
      </c>
      <c r="E321" s="40">
        <f t="shared" si="35"/>
        <v>15.4</v>
      </c>
      <c r="F321">
        <v>85</v>
      </c>
      <c r="G321">
        <v>36</v>
      </c>
      <c r="H321">
        <v>61</v>
      </c>
      <c r="I321">
        <v>0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5">
        <f t="shared" si="41"/>
        <v>40861</v>
      </c>
      <c r="B322">
        <v>22.1</v>
      </c>
      <c r="C322">
        <v>3.6</v>
      </c>
      <c r="D322">
        <v>11.8</v>
      </c>
      <c r="E322" s="40">
        <f t="shared" si="35"/>
        <v>18.5</v>
      </c>
      <c r="F322">
        <v>94</v>
      </c>
      <c r="G322">
        <v>34</v>
      </c>
      <c r="H322">
        <v>65</v>
      </c>
      <c r="I322">
        <v>0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5">
        <f t="shared" si="41"/>
        <v>40862</v>
      </c>
      <c r="B323">
        <v>23.1</v>
      </c>
      <c r="C323">
        <v>1</v>
      </c>
      <c r="D323">
        <v>11.3</v>
      </c>
      <c r="E323" s="40">
        <f t="shared" si="35"/>
        <v>22.1</v>
      </c>
      <c r="F323">
        <v>94</v>
      </c>
      <c r="G323">
        <v>34</v>
      </c>
      <c r="H323">
        <v>72</v>
      </c>
      <c r="I323">
        <v>0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5">
        <f t="shared" si="41"/>
        <v>40863</v>
      </c>
      <c r="B324">
        <v>23.6</v>
      </c>
      <c r="C324">
        <v>3.5</v>
      </c>
      <c r="D324">
        <v>12.5</v>
      </c>
      <c r="E324" s="40">
        <f t="shared" si="35"/>
        <v>20.1</v>
      </c>
      <c r="F324">
        <v>100</v>
      </c>
      <c r="G324">
        <v>34</v>
      </c>
      <c r="H324">
        <v>65</v>
      </c>
      <c r="I324">
        <v>0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35">
        <f t="shared" si="41"/>
        <v>40864</v>
      </c>
      <c r="B325">
        <v>22.8</v>
      </c>
      <c r="C325">
        <v>3.8</v>
      </c>
      <c r="D325">
        <v>13.4</v>
      </c>
      <c r="E325" s="40">
        <f t="shared" si="35"/>
        <v>19</v>
      </c>
      <c r="F325">
        <v>88</v>
      </c>
      <c r="G325">
        <v>34</v>
      </c>
      <c r="H325">
        <v>62</v>
      </c>
      <c r="I325">
        <v>0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5">
        <f t="shared" si="41"/>
        <v>40865</v>
      </c>
      <c r="B326">
        <v>23.2</v>
      </c>
      <c r="C326">
        <v>3.3</v>
      </c>
      <c r="D326">
        <v>11.6</v>
      </c>
      <c r="E326" s="40">
        <f aca="true" t="shared" si="43" ref="E326:E369">(B326-C326)</f>
        <v>19.9</v>
      </c>
      <c r="F326">
        <v>95</v>
      </c>
      <c r="G326">
        <v>36</v>
      </c>
      <c r="H326">
        <v>71</v>
      </c>
      <c r="I326">
        <v>0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5">
        <f aca="true" t="shared" si="49" ref="A327:A369">A326+1</f>
        <v>40866</v>
      </c>
      <c r="B327">
        <v>23.2</v>
      </c>
      <c r="C327">
        <v>-2.4</v>
      </c>
      <c r="D327">
        <v>10.3</v>
      </c>
      <c r="E327" s="40">
        <f t="shared" si="43"/>
        <v>25.599999999999998</v>
      </c>
      <c r="F327">
        <v>100</v>
      </c>
      <c r="G327">
        <v>39</v>
      </c>
      <c r="H327">
        <v>77</v>
      </c>
      <c r="I327">
        <v>0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5">
        <f t="shared" si="49"/>
        <v>40867</v>
      </c>
      <c r="B328">
        <v>23.6</v>
      </c>
      <c r="C328">
        <v>4.2</v>
      </c>
      <c r="D328">
        <v>11.1</v>
      </c>
      <c r="E328" s="40">
        <f t="shared" si="43"/>
        <v>19.400000000000002</v>
      </c>
      <c r="F328">
        <v>95</v>
      </c>
      <c r="G328">
        <v>35</v>
      </c>
      <c r="H328">
        <v>73</v>
      </c>
      <c r="I328">
        <v>0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5">
        <f t="shared" si="49"/>
        <v>40868</v>
      </c>
      <c r="B329">
        <v>24.8</v>
      </c>
      <c r="C329">
        <v>6.8</v>
      </c>
      <c r="D329">
        <v>14.5</v>
      </c>
      <c r="E329" s="40">
        <f t="shared" si="43"/>
        <v>18</v>
      </c>
      <c r="F329">
        <v>99</v>
      </c>
      <c r="G329">
        <v>45</v>
      </c>
      <c r="H329">
        <v>72</v>
      </c>
      <c r="I329">
        <v>0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5">
        <f t="shared" si="49"/>
        <v>40869</v>
      </c>
      <c r="B330">
        <v>18.9</v>
      </c>
      <c r="C330">
        <v>12.8</v>
      </c>
      <c r="D330">
        <v>14.6</v>
      </c>
      <c r="E330" s="40">
        <f t="shared" si="43"/>
        <v>6.099999999999998</v>
      </c>
      <c r="F330">
        <v>93</v>
      </c>
      <c r="G330">
        <v>68</v>
      </c>
      <c r="H330">
        <v>83</v>
      </c>
      <c r="I330">
        <v>5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35">
        <f t="shared" si="49"/>
        <v>40870</v>
      </c>
      <c r="B331">
        <v>23.6</v>
      </c>
      <c r="C331">
        <v>8.7</v>
      </c>
      <c r="D331">
        <v>16.1</v>
      </c>
      <c r="E331" s="40">
        <f t="shared" si="43"/>
        <v>14.900000000000002</v>
      </c>
      <c r="F331">
        <v>82</v>
      </c>
      <c r="G331">
        <v>48</v>
      </c>
      <c r="H331">
        <v>72</v>
      </c>
      <c r="I331">
        <v>0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5">
        <f t="shared" si="49"/>
        <v>40871</v>
      </c>
      <c r="B332">
        <v>24.3</v>
      </c>
      <c r="C332">
        <v>4.3</v>
      </c>
      <c r="D332">
        <v>15.5</v>
      </c>
      <c r="E332" s="40">
        <f t="shared" si="43"/>
        <v>20</v>
      </c>
      <c r="F332">
        <v>93</v>
      </c>
      <c r="G332">
        <v>42</v>
      </c>
      <c r="H332">
        <v>72</v>
      </c>
      <c r="I332">
        <v>0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5">
        <f t="shared" si="49"/>
        <v>40872</v>
      </c>
      <c r="B333">
        <v>24.3</v>
      </c>
      <c r="C333">
        <v>4.5</v>
      </c>
      <c r="D333">
        <v>14.9</v>
      </c>
      <c r="E333" s="40">
        <f t="shared" si="43"/>
        <v>19.8</v>
      </c>
      <c r="F333">
        <v>92</v>
      </c>
      <c r="G333">
        <v>43</v>
      </c>
      <c r="H333">
        <v>72</v>
      </c>
      <c r="I333">
        <v>0</v>
      </c>
      <c r="M333">
        <f t="shared" si="42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5">
        <f t="shared" si="49"/>
        <v>40873</v>
      </c>
      <c r="B334">
        <v>25.1</v>
      </c>
      <c r="C334">
        <v>3.9</v>
      </c>
      <c r="D334">
        <v>14.3</v>
      </c>
      <c r="E334" s="40">
        <f t="shared" si="43"/>
        <v>21.200000000000003</v>
      </c>
      <c r="F334">
        <v>98</v>
      </c>
      <c r="G334">
        <v>40</v>
      </c>
      <c r="H334">
        <v>77</v>
      </c>
      <c r="I334">
        <v>0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5">
        <f t="shared" si="49"/>
        <v>40874</v>
      </c>
      <c r="B335">
        <v>24.2</v>
      </c>
      <c r="C335">
        <v>1.1</v>
      </c>
      <c r="D335">
        <v>12.1</v>
      </c>
      <c r="E335" s="40">
        <f t="shared" si="43"/>
        <v>23.099999999999998</v>
      </c>
      <c r="F335">
        <v>99</v>
      </c>
      <c r="G335">
        <v>34</v>
      </c>
      <c r="H335">
        <v>78</v>
      </c>
      <c r="I335">
        <v>0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5">
        <f t="shared" si="49"/>
        <v>40875</v>
      </c>
      <c r="B336">
        <v>23.8</v>
      </c>
      <c r="C336">
        <v>1.5</v>
      </c>
      <c r="D336">
        <v>12</v>
      </c>
      <c r="E336" s="40">
        <f t="shared" si="43"/>
        <v>22.3</v>
      </c>
      <c r="F336">
        <v>100</v>
      </c>
      <c r="G336">
        <v>48</v>
      </c>
      <c r="H336">
        <v>88</v>
      </c>
      <c r="I336">
        <v>0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5">
        <f t="shared" si="49"/>
        <v>40876</v>
      </c>
      <c r="B337">
        <v>24.2</v>
      </c>
      <c r="C337">
        <v>1.2</v>
      </c>
      <c r="D337">
        <v>11.7</v>
      </c>
      <c r="E337" s="40">
        <f t="shared" si="43"/>
        <v>23</v>
      </c>
      <c r="F337">
        <v>100</v>
      </c>
      <c r="G337">
        <v>39</v>
      </c>
      <c r="H337">
        <v>81</v>
      </c>
      <c r="I337">
        <v>0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5">
        <f t="shared" si="49"/>
        <v>40877</v>
      </c>
      <c r="B338">
        <v>23.9</v>
      </c>
      <c r="C338">
        <v>1.6</v>
      </c>
      <c r="D338">
        <v>11.9</v>
      </c>
      <c r="E338" s="40">
        <f t="shared" si="43"/>
        <v>22.299999999999997</v>
      </c>
      <c r="F338">
        <v>99</v>
      </c>
      <c r="G338">
        <v>39</v>
      </c>
      <c r="H338">
        <v>79</v>
      </c>
      <c r="I338">
        <v>0</v>
      </c>
      <c r="M338">
        <f t="shared" si="50"/>
        <v>0</v>
      </c>
      <c r="N338">
        <f>SUM(M309:M338)</f>
        <v>3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1</v>
      </c>
    </row>
    <row r="339" spans="1:23" ht="12.75">
      <c r="A339" s="35">
        <f t="shared" si="49"/>
        <v>40878</v>
      </c>
      <c r="B339">
        <v>23.7</v>
      </c>
      <c r="C339">
        <v>-0.9</v>
      </c>
      <c r="D339">
        <v>10.7</v>
      </c>
      <c r="E339" s="40">
        <f t="shared" si="43"/>
        <v>24.599999999999998</v>
      </c>
      <c r="F339">
        <v>100</v>
      </c>
      <c r="G339">
        <v>45</v>
      </c>
      <c r="H339">
        <v>85</v>
      </c>
      <c r="I339">
        <v>0</v>
      </c>
      <c r="M339">
        <f t="shared" si="50"/>
        <v>0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5">
        <f t="shared" si="49"/>
        <v>40879</v>
      </c>
      <c r="B340">
        <v>16</v>
      </c>
      <c r="C340">
        <v>4.5</v>
      </c>
      <c r="D340">
        <v>12.1</v>
      </c>
      <c r="E340" s="40">
        <f t="shared" si="43"/>
        <v>11.5</v>
      </c>
      <c r="F340">
        <v>100</v>
      </c>
      <c r="G340">
        <v>95</v>
      </c>
      <c r="H340">
        <v>98</v>
      </c>
      <c r="I340">
        <v>8.8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5">
        <f t="shared" si="49"/>
        <v>40880</v>
      </c>
      <c r="B341">
        <v>20.3</v>
      </c>
      <c r="C341">
        <v>11.1</v>
      </c>
      <c r="D341">
        <v>15.2</v>
      </c>
      <c r="E341" s="40">
        <f t="shared" si="43"/>
        <v>9.200000000000001</v>
      </c>
      <c r="F341">
        <v>100</v>
      </c>
      <c r="G341">
        <v>67</v>
      </c>
      <c r="H341">
        <v>90</v>
      </c>
      <c r="I341">
        <v>2.6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5">
        <f t="shared" si="49"/>
        <v>40881</v>
      </c>
      <c r="B342">
        <v>22.8</v>
      </c>
      <c r="C342">
        <v>9.9</v>
      </c>
      <c r="D342">
        <v>16.1</v>
      </c>
      <c r="E342" s="40">
        <f t="shared" si="43"/>
        <v>12.9</v>
      </c>
      <c r="F342">
        <v>99</v>
      </c>
      <c r="G342">
        <v>51</v>
      </c>
      <c r="H342">
        <v>84</v>
      </c>
      <c r="I342">
        <v>8.8</v>
      </c>
      <c r="M342">
        <f t="shared" si="50"/>
        <v>1</v>
      </c>
      <c r="O342">
        <f t="shared" si="44"/>
        <v>1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5">
        <f t="shared" si="49"/>
        <v>40882</v>
      </c>
      <c r="B343">
        <v>19.4</v>
      </c>
      <c r="C343">
        <v>9.6</v>
      </c>
      <c r="D343">
        <v>17.3</v>
      </c>
      <c r="E343" s="40">
        <f t="shared" si="43"/>
        <v>9.799999999999999</v>
      </c>
      <c r="F343">
        <v>91</v>
      </c>
      <c r="G343">
        <v>71</v>
      </c>
      <c r="H343">
        <v>84</v>
      </c>
      <c r="I343">
        <v>0.6</v>
      </c>
      <c r="M343">
        <f t="shared" si="50"/>
        <v>1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5">
        <f t="shared" si="49"/>
        <v>40883</v>
      </c>
      <c r="B344">
        <v>21.1</v>
      </c>
      <c r="C344">
        <v>8.9</v>
      </c>
      <c r="D344">
        <v>16.5</v>
      </c>
      <c r="E344" s="40">
        <f t="shared" si="43"/>
        <v>12.200000000000001</v>
      </c>
      <c r="F344">
        <v>84</v>
      </c>
      <c r="G344">
        <v>46</v>
      </c>
      <c r="H344">
        <v>62</v>
      </c>
      <c r="I344">
        <v>0.2</v>
      </c>
      <c r="M344">
        <f t="shared" si="50"/>
        <v>1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5">
        <f t="shared" si="49"/>
        <v>40884</v>
      </c>
      <c r="B345">
        <v>21.9</v>
      </c>
      <c r="C345">
        <v>5.6</v>
      </c>
      <c r="D345">
        <v>14.5</v>
      </c>
      <c r="E345" s="40">
        <f t="shared" si="43"/>
        <v>16.299999999999997</v>
      </c>
      <c r="F345">
        <v>88</v>
      </c>
      <c r="G345">
        <v>42</v>
      </c>
      <c r="H345">
        <v>66</v>
      </c>
      <c r="I345">
        <v>0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5">
        <f t="shared" si="49"/>
        <v>40885</v>
      </c>
      <c r="B346">
        <v>23.3</v>
      </c>
      <c r="C346">
        <v>1.4</v>
      </c>
      <c r="D346">
        <v>12.4</v>
      </c>
      <c r="E346" s="40">
        <f t="shared" si="43"/>
        <v>21.900000000000002</v>
      </c>
      <c r="F346">
        <v>100</v>
      </c>
      <c r="G346">
        <v>46</v>
      </c>
      <c r="H346">
        <v>83</v>
      </c>
      <c r="I346">
        <v>0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5">
        <f t="shared" si="49"/>
        <v>40886</v>
      </c>
      <c r="B347">
        <v>22.6</v>
      </c>
      <c r="C347">
        <v>0.5</v>
      </c>
      <c r="D347">
        <v>12.9</v>
      </c>
      <c r="E347" s="40">
        <f t="shared" si="43"/>
        <v>22.1</v>
      </c>
      <c r="F347">
        <v>100</v>
      </c>
      <c r="G347">
        <v>53</v>
      </c>
      <c r="H347">
        <v>85</v>
      </c>
      <c r="I347">
        <v>0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5">
        <f t="shared" si="49"/>
        <v>40887</v>
      </c>
      <c r="B348">
        <v>20.7</v>
      </c>
      <c r="C348">
        <v>8.6</v>
      </c>
      <c r="D348">
        <v>16.3</v>
      </c>
      <c r="E348" s="40">
        <f t="shared" si="43"/>
        <v>12.1</v>
      </c>
      <c r="F348">
        <v>87</v>
      </c>
      <c r="G348">
        <v>65</v>
      </c>
      <c r="H348">
        <v>79</v>
      </c>
      <c r="I348">
        <v>0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5">
        <f t="shared" si="49"/>
        <v>40888</v>
      </c>
      <c r="B349">
        <v>20.6</v>
      </c>
      <c r="C349">
        <v>9.2</v>
      </c>
      <c r="D349">
        <v>16.1</v>
      </c>
      <c r="E349" s="40">
        <f t="shared" si="43"/>
        <v>11.400000000000002</v>
      </c>
      <c r="F349">
        <v>96</v>
      </c>
      <c r="G349">
        <v>64</v>
      </c>
      <c r="H349">
        <v>83</v>
      </c>
      <c r="I349">
        <v>2</v>
      </c>
      <c r="M349">
        <f t="shared" si="50"/>
        <v>1</v>
      </c>
      <c r="O349">
        <f t="shared" si="44"/>
        <v>1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5">
        <f t="shared" si="49"/>
        <v>40889</v>
      </c>
      <c r="B350">
        <v>21.1</v>
      </c>
      <c r="C350">
        <v>8</v>
      </c>
      <c r="D350">
        <v>16.4</v>
      </c>
      <c r="E350" s="40">
        <f t="shared" si="43"/>
        <v>13.100000000000001</v>
      </c>
      <c r="F350">
        <v>94</v>
      </c>
      <c r="G350">
        <v>61</v>
      </c>
      <c r="H350">
        <v>82</v>
      </c>
      <c r="I350">
        <v>11.6</v>
      </c>
      <c r="M350">
        <f t="shared" si="50"/>
        <v>1</v>
      </c>
      <c r="O350">
        <f t="shared" si="44"/>
        <v>1</v>
      </c>
      <c r="Q350">
        <f t="shared" si="45"/>
        <v>1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5">
        <f t="shared" si="49"/>
        <v>40890</v>
      </c>
      <c r="B351">
        <v>20.4</v>
      </c>
      <c r="C351">
        <v>6.7</v>
      </c>
      <c r="D351">
        <v>14.7</v>
      </c>
      <c r="E351" s="40">
        <f t="shared" si="43"/>
        <v>13.7</v>
      </c>
      <c r="F351">
        <v>90</v>
      </c>
      <c r="G351">
        <v>43</v>
      </c>
      <c r="H351">
        <v>66</v>
      </c>
      <c r="I351">
        <v>0.8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5">
        <f t="shared" si="49"/>
        <v>40891</v>
      </c>
      <c r="B352">
        <v>20.1</v>
      </c>
      <c r="C352">
        <v>5.6</v>
      </c>
      <c r="D352">
        <v>14.8</v>
      </c>
      <c r="E352" s="40">
        <f t="shared" si="43"/>
        <v>14.500000000000002</v>
      </c>
      <c r="F352">
        <v>97</v>
      </c>
      <c r="G352">
        <v>63</v>
      </c>
      <c r="H352">
        <v>85</v>
      </c>
      <c r="I352">
        <v>0.4</v>
      </c>
      <c r="M352">
        <f t="shared" si="50"/>
        <v>1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5">
        <f t="shared" si="49"/>
        <v>40892</v>
      </c>
      <c r="B353">
        <v>19.5</v>
      </c>
      <c r="C353">
        <v>9.4</v>
      </c>
      <c r="D353">
        <v>15.8</v>
      </c>
      <c r="E353" s="40">
        <f t="shared" si="43"/>
        <v>10.1</v>
      </c>
      <c r="F353">
        <v>96</v>
      </c>
      <c r="G353">
        <v>66</v>
      </c>
      <c r="H353">
        <v>83</v>
      </c>
      <c r="I353">
        <v>6.4</v>
      </c>
      <c r="M353">
        <f t="shared" si="50"/>
        <v>1</v>
      </c>
      <c r="O353">
        <f t="shared" si="44"/>
        <v>1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5">
        <f t="shared" si="49"/>
        <v>40893</v>
      </c>
      <c r="B354">
        <v>19.7</v>
      </c>
      <c r="C354">
        <v>6.9</v>
      </c>
      <c r="D354">
        <v>15.2</v>
      </c>
      <c r="E354" s="40">
        <f t="shared" si="43"/>
        <v>12.799999999999999</v>
      </c>
      <c r="F354">
        <v>91</v>
      </c>
      <c r="G354">
        <v>54</v>
      </c>
      <c r="H354">
        <v>73</v>
      </c>
      <c r="I354">
        <v>0.4</v>
      </c>
      <c r="J354" s="25"/>
      <c r="K354" s="25"/>
      <c r="L354" s="25"/>
      <c r="M354">
        <f t="shared" si="50"/>
        <v>1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5">
        <f t="shared" si="49"/>
        <v>40894</v>
      </c>
      <c r="B355">
        <v>17.1</v>
      </c>
      <c r="C355">
        <v>3.5</v>
      </c>
      <c r="D355">
        <v>12.8</v>
      </c>
      <c r="E355" s="40">
        <f t="shared" si="43"/>
        <v>13.600000000000001</v>
      </c>
      <c r="F355">
        <v>89</v>
      </c>
      <c r="G355">
        <v>40</v>
      </c>
      <c r="H355">
        <v>57</v>
      </c>
      <c r="I355">
        <v>0</v>
      </c>
      <c r="J355" s="25"/>
      <c r="K355" s="25"/>
      <c r="L355" s="25"/>
      <c r="M355">
        <f t="shared" si="50"/>
        <v>0</v>
      </c>
      <c r="O355">
        <f t="shared" si="44"/>
        <v>0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5">
        <f t="shared" si="49"/>
        <v>40895</v>
      </c>
      <c r="B356">
        <v>17</v>
      </c>
      <c r="C356">
        <v>0.7</v>
      </c>
      <c r="D356">
        <v>7.6</v>
      </c>
      <c r="E356" s="40">
        <f t="shared" si="43"/>
        <v>16.3</v>
      </c>
      <c r="F356">
        <v>94</v>
      </c>
      <c r="G356">
        <v>48</v>
      </c>
      <c r="H356">
        <v>77</v>
      </c>
      <c r="I356">
        <v>10.4</v>
      </c>
      <c r="J356" s="25"/>
      <c r="K356" s="25"/>
      <c r="L356" s="25"/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5">
        <f t="shared" si="49"/>
        <v>40896</v>
      </c>
      <c r="B357">
        <v>15.6</v>
      </c>
      <c r="C357">
        <v>0.9</v>
      </c>
      <c r="D357">
        <v>7.9</v>
      </c>
      <c r="E357" s="40">
        <f t="shared" si="43"/>
        <v>14.7</v>
      </c>
      <c r="F357">
        <v>93</v>
      </c>
      <c r="G357">
        <v>47</v>
      </c>
      <c r="H357">
        <v>78</v>
      </c>
      <c r="I357">
        <v>2.4</v>
      </c>
      <c r="J357" s="25"/>
      <c r="K357" s="25"/>
      <c r="L357" s="25"/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5">
        <f t="shared" si="49"/>
        <v>40897</v>
      </c>
      <c r="B358">
        <v>15.9</v>
      </c>
      <c r="C358">
        <v>-4.4</v>
      </c>
      <c r="D358">
        <v>6.4</v>
      </c>
      <c r="E358" s="40">
        <f t="shared" si="43"/>
        <v>20.3</v>
      </c>
      <c r="F358">
        <v>88</v>
      </c>
      <c r="G358">
        <v>31</v>
      </c>
      <c r="H358">
        <v>64</v>
      </c>
      <c r="I358">
        <v>0</v>
      </c>
      <c r="J358" s="25"/>
      <c r="K358" s="25"/>
      <c r="L358" s="25"/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5">
        <f t="shared" si="49"/>
        <v>40898</v>
      </c>
      <c r="B359">
        <v>14.4</v>
      </c>
      <c r="C359">
        <v>0.3</v>
      </c>
      <c r="D359">
        <v>7.3</v>
      </c>
      <c r="E359" s="40">
        <f t="shared" si="43"/>
        <v>14.1</v>
      </c>
      <c r="F359">
        <v>89</v>
      </c>
      <c r="G359">
        <v>34</v>
      </c>
      <c r="H359">
        <v>54</v>
      </c>
      <c r="I359">
        <v>0</v>
      </c>
      <c r="J359" s="25"/>
      <c r="K359" s="25"/>
      <c r="L359" s="25"/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5">
        <f t="shared" si="49"/>
        <v>40899</v>
      </c>
      <c r="B360">
        <v>13.8</v>
      </c>
      <c r="C360">
        <v>0.4</v>
      </c>
      <c r="D360">
        <v>7.1</v>
      </c>
      <c r="E360" s="40">
        <f t="shared" si="43"/>
        <v>13.4</v>
      </c>
      <c r="F360">
        <v>94</v>
      </c>
      <c r="G360">
        <v>42</v>
      </c>
      <c r="H360">
        <v>63</v>
      </c>
      <c r="I360">
        <v>0</v>
      </c>
      <c r="J360" s="25"/>
      <c r="K360" s="25"/>
      <c r="L360" s="25"/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5">
        <f t="shared" si="49"/>
        <v>40900</v>
      </c>
      <c r="B361">
        <v>18.1</v>
      </c>
      <c r="C361">
        <v>-0.3</v>
      </c>
      <c r="D361">
        <v>8.2</v>
      </c>
      <c r="E361" s="40">
        <f t="shared" si="43"/>
        <v>18.400000000000002</v>
      </c>
      <c r="F361">
        <v>89</v>
      </c>
      <c r="G361">
        <v>27</v>
      </c>
      <c r="H361">
        <v>56</v>
      </c>
      <c r="I361">
        <v>0</v>
      </c>
      <c r="J361" s="25"/>
      <c r="K361" s="25"/>
      <c r="L361" s="25"/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5">
        <f t="shared" si="49"/>
        <v>40901</v>
      </c>
      <c r="B362">
        <v>18.6</v>
      </c>
      <c r="C362">
        <v>-4</v>
      </c>
      <c r="D362">
        <v>8.6</v>
      </c>
      <c r="E362" s="40">
        <f t="shared" si="43"/>
        <v>22.6</v>
      </c>
      <c r="F362">
        <v>100</v>
      </c>
      <c r="G362">
        <v>48</v>
      </c>
      <c r="H362">
        <v>82</v>
      </c>
      <c r="I362">
        <v>15.2</v>
      </c>
      <c r="J362" s="25"/>
      <c r="K362" s="25"/>
      <c r="L362" s="25"/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5">
        <f t="shared" si="49"/>
        <v>40902</v>
      </c>
      <c r="B363">
        <v>16</v>
      </c>
      <c r="C363">
        <v>2.8</v>
      </c>
      <c r="D363">
        <v>9.2</v>
      </c>
      <c r="E363" s="40">
        <f t="shared" si="43"/>
        <v>13.2</v>
      </c>
      <c r="F363">
        <v>97</v>
      </c>
      <c r="G363">
        <v>44</v>
      </c>
      <c r="H363">
        <v>73</v>
      </c>
      <c r="I363">
        <v>1.4</v>
      </c>
      <c r="J363" s="25"/>
      <c r="K363" s="25"/>
      <c r="L363" s="25"/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5">
        <f t="shared" si="49"/>
        <v>40903</v>
      </c>
      <c r="B364">
        <v>16</v>
      </c>
      <c r="C364">
        <v>0.8</v>
      </c>
      <c r="D364">
        <v>9.3</v>
      </c>
      <c r="E364" s="40">
        <f t="shared" si="43"/>
        <v>15.2</v>
      </c>
      <c r="F364">
        <v>80</v>
      </c>
      <c r="G364">
        <v>33</v>
      </c>
      <c r="H364">
        <v>56</v>
      </c>
      <c r="I364">
        <v>0</v>
      </c>
      <c r="J364" s="25"/>
      <c r="K364" s="25"/>
      <c r="L364" s="25"/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5">
        <f t="shared" si="49"/>
        <v>40904</v>
      </c>
      <c r="B365">
        <v>18.8</v>
      </c>
      <c r="C365">
        <v>0.6</v>
      </c>
      <c r="D365">
        <v>9.7</v>
      </c>
      <c r="E365" s="40">
        <f t="shared" si="43"/>
        <v>18.2</v>
      </c>
      <c r="F365">
        <v>83</v>
      </c>
      <c r="G365">
        <v>36</v>
      </c>
      <c r="H365">
        <v>60</v>
      </c>
      <c r="I365">
        <v>0</v>
      </c>
      <c r="J365" s="25"/>
      <c r="K365" s="25"/>
      <c r="L365" s="25"/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5">
        <f t="shared" si="49"/>
        <v>40905</v>
      </c>
      <c r="B366">
        <v>20.6</v>
      </c>
      <c r="C366">
        <v>-4.7</v>
      </c>
      <c r="D366">
        <v>7.1</v>
      </c>
      <c r="E366" s="40">
        <f t="shared" si="43"/>
        <v>25.3</v>
      </c>
      <c r="F366">
        <v>100</v>
      </c>
      <c r="G366">
        <v>34</v>
      </c>
      <c r="H366">
        <v>76</v>
      </c>
      <c r="I366">
        <v>0</v>
      </c>
      <c r="J366" s="25"/>
      <c r="K366" s="25"/>
      <c r="L366" s="25"/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5">
        <f t="shared" si="49"/>
        <v>40906</v>
      </c>
      <c r="B367">
        <v>19.5</v>
      </c>
      <c r="C367">
        <v>-4.2</v>
      </c>
      <c r="D367">
        <v>7.4</v>
      </c>
      <c r="E367" s="40">
        <f t="shared" si="43"/>
        <v>23.7</v>
      </c>
      <c r="F367">
        <v>100</v>
      </c>
      <c r="G367">
        <v>36</v>
      </c>
      <c r="H367">
        <v>79</v>
      </c>
      <c r="I367">
        <v>0</v>
      </c>
      <c r="J367" s="25"/>
      <c r="K367" s="25"/>
      <c r="L367" s="25"/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5">
        <f t="shared" si="49"/>
        <v>40907</v>
      </c>
      <c r="B368">
        <v>14.6</v>
      </c>
      <c r="C368">
        <v>0</v>
      </c>
      <c r="D368">
        <v>8.6</v>
      </c>
      <c r="E368" s="40">
        <f t="shared" si="43"/>
        <v>14.6</v>
      </c>
      <c r="F368">
        <v>96</v>
      </c>
      <c r="G368">
        <v>64</v>
      </c>
      <c r="H368">
        <v>82</v>
      </c>
      <c r="I368">
        <v>0.8</v>
      </c>
      <c r="J368" s="25"/>
      <c r="K368" s="25"/>
      <c r="L368" s="25"/>
      <c r="M368">
        <f t="shared" si="50"/>
        <v>1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5">
        <f t="shared" si="49"/>
        <v>40908</v>
      </c>
      <c r="B369">
        <v>17</v>
      </c>
      <c r="C369">
        <v>-4.6</v>
      </c>
      <c r="D369">
        <v>7.6</v>
      </c>
      <c r="E369" s="40">
        <f t="shared" si="43"/>
        <v>21.6</v>
      </c>
      <c r="F369">
        <v>100</v>
      </c>
      <c r="G369">
        <v>28</v>
      </c>
      <c r="H369">
        <v>67</v>
      </c>
      <c r="I369">
        <v>0</v>
      </c>
      <c r="J369" s="25"/>
      <c r="K369" s="25"/>
      <c r="L369" s="25"/>
      <c r="M369">
        <f t="shared" si="50"/>
        <v>0</v>
      </c>
      <c r="N369">
        <f>SUM(M339:M369)</f>
        <v>16</v>
      </c>
      <c r="O369">
        <f t="shared" si="44"/>
        <v>0</v>
      </c>
      <c r="P369">
        <f>SUM(O339:O369)</f>
        <v>10</v>
      </c>
      <c r="Q369">
        <f t="shared" si="45"/>
        <v>0</v>
      </c>
      <c r="R369">
        <f>SUM(Q339:Q369)</f>
        <v>3</v>
      </c>
      <c r="S369">
        <f t="shared" si="46"/>
        <v>0</v>
      </c>
      <c r="T369">
        <f>SUM(S339:S369)</f>
        <v>0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36"/>
    </row>
    <row r="371" ht="12.75">
      <c r="A371" s="36"/>
    </row>
    <row r="372" ht="12.75">
      <c r="A372" s="36"/>
    </row>
    <row r="373" ht="12.75">
      <c r="A373" s="36"/>
    </row>
    <row r="374" ht="12.75">
      <c r="A374" s="36"/>
    </row>
    <row r="375" ht="12.75">
      <c r="A375" s="36"/>
    </row>
    <row r="376" ht="12.75">
      <c r="A376" s="36"/>
    </row>
    <row r="377" ht="12.75">
      <c r="A377" s="36"/>
    </row>
    <row r="378" ht="12.75">
      <c r="A378" s="36"/>
    </row>
    <row r="379" ht="12.75">
      <c r="A379" s="36"/>
    </row>
    <row r="380" ht="12.75">
      <c r="A380" s="36"/>
    </row>
    <row r="381" ht="12.75">
      <c r="A381" s="36"/>
    </row>
    <row r="382" ht="12.75">
      <c r="A382" s="36"/>
    </row>
    <row r="383" ht="12.75">
      <c r="A383" s="36"/>
    </row>
    <row r="384" ht="12.75">
      <c r="A384" s="36"/>
    </row>
    <row r="385" ht="12.75">
      <c r="A385" s="36"/>
    </row>
    <row r="386" ht="12.75">
      <c r="A386" s="36"/>
    </row>
    <row r="387" ht="12.75">
      <c r="A387" s="36"/>
    </row>
    <row r="388" ht="12.75">
      <c r="A388" s="36"/>
    </row>
    <row r="389" ht="12.75">
      <c r="A389" s="36"/>
    </row>
    <row r="390" ht="12.75">
      <c r="A390" s="37"/>
    </row>
    <row r="391" ht="12.75">
      <c r="A391" s="37"/>
    </row>
    <row r="392" ht="12.75">
      <c r="A392" s="37"/>
    </row>
    <row r="393" ht="12.75">
      <c r="A393" s="37"/>
    </row>
    <row r="394" ht="12.75">
      <c r="A394" s="37"/>
    </row>
    <row r="395" ht="12.75">
      <c r="A395" s="37"/>
    </row>
    <row r="396" ht="12.75">
      <c r="A396" s="37"/>
    </row>
    <row r="397" ht="12.75">
      <c r="A397" s="37"/>
    </row>
    <row r="398" ht="12.75">
      <c r="A398" s="37"/>
    </row>
    <row r="399" ht="12.75">
      <c r="A399" s="37"/>
    </row>
    <row r="400" ht="12.75">
      <c r="A400" s="37"/>
    </row>
    <row r="401" ht="12.75">
      <c r="A401" s="37"/>
    </row>
    <row r="402" ht="12.75">
      <c r="A402" s="37"/>
    </row>
    <row r="403" ht="12.75">
      <c r="A403" s="37"/>
    </row>
    <row r="404" ht="12.75">
      <c r="A404" s="37"/>
    </row>
    <row r="405" ht="12.75">
      <c r="A405" s="37"/>
    </row>
    <row r="406" ht="12.75">
      <c r="A406" s="37"/>
    </row>
    <row r="407" ht="12.75">
      <c r="A407" s="37"/>
    </row>
    <row r="408" ht="12.75">
      <c r="A408" s="37"/>
    </row>
    <row r="409" ht="12.75">
      <c r="A409" s="37"/>
    </row>
    <row r="410" ht="12.75">
      <c r="A410" s="37"/>
    </row>
    <row r="411" ht="12.75">
      <c r="A411" s="37"/>
    </row>
    <row r="412" ht="12.75">
      <c r="A412" s="37"/>
    </row>
    <row r="413" ht="12.75">
      <c r="A413" s="37"/>
    </row>
    <row r="414" ht="12.75">
      <c r="A414" s="37"/>
    </row>
    <row r="415" ht="12.75">
      <c r="A415" s="37"/>
    </row>
    <row r="416" ht="12.75">
      <c r="A416" s="37"/>
    </row>
    <row r="417" ht="12.75">
      <c r="A417" s="37"/>
    </row>
    <row r="418" ht="12.75">
      <c r="A418" s="37"/>
    </row>
    <row r="419" ht="12.75">
      <c r="A419" s="37"/>
    </row>
    <row r="420" ht="12.75">
      <c r="A420" s="37"/>
    </row>
    <row r="421" ht="12.75">
      <c r="A421" s="37"/>
    </row>
    <row r="422" ht="12.75">
      <c r="A422" s="37"/>
    </row>
    <row r="423" ht="12.75">
      <c r="A423" s="37"/>
    </row>
    <row r="424" ht="12.75">
      <c r="A424" s="37"/>
    </row>
    <row r="425" ht="12.75">
      <c r="A425" s="37"/>
    </row>
    <row r="426" ht="12.75">
      <c r="A426" s="37"/>
    </row>
    <row r="427" ht="12.75">
      <c r="A427" s="37"/>
    </row>
    <row r="428" ht="12.75">
      <c r="A428" s="37"/>
    </row>
    <row r="429" ht="12.75">
      <c r="A429" s="37"/>
    </row>
    <row r="430" ht="12.75">
      <c r="A430" s="37"/>
    </row>
    <row r="431" ht="12.75">
      <c r="A431" s="37"/>
    </row>
    <row r="432" ht="12.75">
      <c r="A432" s="37"/>
    </row>
    <row r="433" ht="12.75">
      <c r="A433" s="37"/>
    </row>
    <row r="434" ht="12.75">
      <c r="A434" s="37"/>
    </row>
    <row r="435" ht="12.75">
      <c r="A435" s="37"/>
    </row>
    <row r="436" ht="12.75">
      <c r="A436" s="37"/>
    </row>
    <row r="437" ht="12.75">
      <c r="A437" s="37"/>
    </row>
    <row r="438" ht="12.75">
      <c r="A438" s="37"/>
    </row>
    <row r="439" ht="12.75">
      <c r="A439" s="37"/>
    </row>
    <row r="440" ht="12.75">
      <c r="A440" s="37"/>
    </row>
    <row r="441" ht="12.75">
      <c r="A441" s="37"/>
    </row>
    <row r="442" ht="12.75">
      <c r="A442" s="37"/>
    </row>
    <row r="443" ht="12.75">
      <c r="A443" s="37"/>
    </row>
    <row r="444" ht="12.75">
      <c r="A444" s="37"/>
    </row>
    <row r="445" ht="12.75">
      <c r="A445" s="37"/>
    </row>
    <row r="446" ht="12.75">
      <c r="A446" s="37"/>
    </row>
    <row r="447" ht="12.75">
      <c r="A447" s="37"/>
    </row>
    <row r="448" ht="12.75">
      <c r="A448" s="37"/>
    </row>
    <row r="449" ht="12.75">
      <c r="A449" s="37"/>
    </row>
    <row r="450" ht="12.75">
      <c r="A450" s="37"/>
    </row>
    <row r="451" ht="12.75">
      <c r="A451" s="37"/>
    </row>
    <row r="452" ht="12.75">
      <c r="A452" s="37"/>
    </row>
    <row r="453" ht="12.75">
      <c r="A453" s="37"/>
    </row>
    <row r="454" ht="12.75">
      <c r="A454" s="37"/>
    </row>
    <row r="455" ht="12.75">
      <c r="A455" s="37"/>
    </row>
    <row r="456" ht="12.75">
      <c r="A456" s="37"/>
    </row>
    <row r="457" ht="12.75">
      <c r="A457" s="37"/>
    </row>
    <row r="458" ht="12.75">
      <c r="A458" s="37"/>
    </row>
    <row r="459" ht="12.75">
      <c r="A459" s="37"/>
    </row>
    <row r="460" ht="12.75">
      <c r="A460" s="37"/>
    </row>
    <row r="461" ht="12.75">
      <c r="A461" s="37"/>
    </row>
    <row r="462" ht="12.75">
      <c r="A462" s="37"/>
    </row>
    <row r="463" ht="12.75">
      <c r="A463" s="37"/>
    </row>
    <row r="464" ht="12.75">
      <c r="A464" s="37"/>
    </row>
    <row r="465" ht="12.75">
      <c r="A465" s="37"/>
    </row>
    <row r="466" ht="12.75">
      <c r="A466" s="37"/>
    </row>
    <row r="467" ht="12.75">
      <c r="A467" s="37"/>
    </row>
    <row r="468" ht="12.75">
      <c r="A468" s="37"/>
    </row>
    <row r="469" ht="12.75">
      <c r="A469" s="37"/>
    </row>
    <row r="470" ht="12.75">
      <c r="A470" s="37"/>
    </row>
    <row r="471" ht="12.75">
      <c r="A471" s="37"/>
    </row>
    <row r="472" ht="12.75">
      <c r="A472" s="37"/>
    </row>
    <row r="473" ht="12.75">
      <c r="A473" s="37"/>
    </row>
    <row r="474" ht="12.75">
      <c r="A474" s="37"/>
    </row>
    <row r="475" ht="12.75">
      <c r="A475" s="37"/>
    </row>
    <row r="476" ht="12.75">
      <c r="A476" s="37"/>
    </row>
    <row r="477" ht="12.75">
      <c r="A477" s="37"/>
    </row>
    <row r="478" ht="12.75">
      <c r="A478" s="37"/>
    </row>
    <row r="479" ht="12.75">
      <c r="A479" s="37"/>
    </row>
    <row r="480" ht="12.75">
      <c r="A480" s="37"/>
    </row>
    <row r="481" ht="12.75">
      <c r="A481" s="37"/>
    </row>
    <row r="482" ht="12.75">
      <c r="A482" s="37"/>
    </row>
    <row r="483" ht="12.75">
      <c r="A483" s="37"/>
    </row>
    <row r="484" ht="12.75">
      <c r="A484" s="37"/>
    </row>
    <row r="485" ht="12.75">
      <c r="A485" s="37"/>
    </row>
    <row r="486" ht="12.75">
      <c r="A486" s="37"/>
    </row>
    <row r="487" ht="12.75">
      <c r="A487" s="37"/>
    </row>
    <row r="488" ht="12.75">
      <c r="A488" s="37"/>
    </row>
  </sheetData>
  <mergeCells count="2">
    <mergeCell ref="A3:I3"/>
    <mergeCell ref="A1:I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Pozzuoli-Licola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F23" sqref="F23"/>
    </sheetView>
  </sheetViews>
  <sheetFormatPr defaultColWidth="9.140625" defaultRowHeight="12.75"/>
  <sheetData>
    <row r="1" spans="1:9" ht="12.75">
      <c r="A1" s="45" t="s">
        <v>40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2.75">
      <c r="A3" s="45"/>
      <c r="B3" s="45"/>
      <c r="C3" s="45"/>
      <c r="D3" s="45"/>
      <c r="E3" s="45"/>
      <c r="F3" s="45"/>
      <c r="G3" s="45"/>
      <c r="H3" s="45"/>
      <c r="I3" s="45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17" t="s">
        <v>29</v>
      </c>
      <c r="B5" s="14">
        <f>SUM(Foglio1!I5:I35)</f>
        <v>90</v>
      </c>
      <c r="C5" s="15">
        <f>Foglio1!N35</f>
        <v>15</v>
      </c>
      <c r="D5" s="15">
        <f>(Foglio1!N35-Foglio1!P35)</f>
        <v>8</v>
      </c>
      <c r="E5" s="15">
        <f>Foglio1!P35-(Foglio1!R35)</f>
        <v>3</v>
      </c>
      <c r="F5" s="15">
        <f>Foglio1!R35-Foglio1!T35</f>
        <v>3</v>
      </c>
      <c r="G5" s="15">
        <f>Foglio1!T35-Foglio1!V35</f>
        <v>1</v>
      </c>
      <c r="H5" s="15">
        <f>Foglio1!V35-Foglio1!X35</f>
        <v>0</v>
      </c>
      <c r="I5" s="15">
        <f>Foglio1!X35</f>
        <v>0</v>
      </c>
    </row>
    <row r="6" spans="1:9" ht="15" customHeight="1">
      <c r="A6" s="17" t="s">
        <v>17</v>
      </c>
      <c r="B6" s="15">
        <f>SUM(Foglio1!I36:I63)</f>
        <v>29</v>
      </c>
      <c r="C6" s="15">
        <f>Foglio1!N63</f>
        <v>8</v>
      </c>
      <c r="D6" s="15">
        <f>(Foglio1!N63-Foglio1!P63)</f>
        <v>4</v>
      </c>
      <c r="E6" s="15">
        <f>Foglio1!P63-(Foglio1!R63)</f>
        <v>2</v>
      </c>
      <c r="F6" s="15">
        <f>Foglio1!R63-Foglio1!T63</f>
        <v>2</v>
      </c>
      <c r="G6" s="15">
        <f>Foglio1!T63-Foglio1!V63</f>
        <v>0</v>
      </c>
      <c r="H6" s="15">
        <f>Foglio1!V63-Foglio1!X63</f>
        <v>0</v>
      </c>
      <c r="I6" s="15">
        <f>Foglio1!X63</f>
        <v>0</v>
      </c>
    </row>
    <row r="7" spans="1:9" ht="15" customHeight="1">
      <c r="A7" s="17" t="s">
        <v>18</v>
      </c>
      <c r="B7" s="15">
        <f>SUM(Foglio1!I64:I94)</f>
        <v>144.6</v>
      </c>
      <c r="C7" s="15">
        <f>Foglio1!N94</f>
        <v>16</v>
      </c>
      <c r="D7" s="15">
        <f>(Foglio1!N94-Foglio1!P94)</f>
        <v>4</v>
      </c>
      <c r="E7" s="15">
        <f>Foglio1!P94-(Foglio1!R94)</f>
        <v>5</v>
      </c>
      <c r="F7" s="15">
        <f>Foglio1!R94-Foglio1!T94</f>
        <v>4</v>
      </c>
      <c r="G7" s="15">
        <f>Foglio1!T94-Foglio1!V94</f>
        <v>3</v>
      </c>
      <c r="H7" s="15">
        <f>Foglio1!V94-Foglio1!X94</f>
        <v>0</v>
      </c>
      <c r="I7" s="15">
        <f>Foglio1!X94</f>
        <v>0</v>
      </c>
    </row>
    <row r="8" spans="1:9" ht="15" customHeight="1">
      <c r="A8" s="17" t="s">
        <v>30</v>
      </c>
      <c r="B8" s="15">
        <f>SUM(Foglio1!I95:I124)</f>
        <v>41.6</v>
      </c>
      <c r="C8" s="15">
        <f>Foglio1!N124</f>
        <v>8</v>
      </c>
      <c r="D8" s="15">
        <f>(Foglio1!N124-Foglio1!P124)</f>
        <v>2</v>
      </c>
      <c r="E8" s="15">
        <f>Foglio1!P124-(Foglio1!R124)</f>
        <v>5</v>
      </c>
      <c r="F8" s="15">
        <f>Foglio1!R124-Foglio1!T124</f>
        <v>0</v>
      </c>
      <c r="G8" s="15">
        <f>Foglio1!T124-Foglio1!V124</f>
        <v>1</v>
      </c>
      <c r="H8" s="15">
        <f>Foglio1!V124-Foglio1!X124</f>
        <v>0</v>
      </c>
      <c r="I8" s="15">
        <f>Foglio1!X124</f>
        <v>0</v>
      </c>
    </row>
    <row r="9" spans="1:9" ht="15" customHeight="1">
      <c r="A9" s="17" t="s">
        <v>20</v>
      </c>
      <c r="B9" s="15">
        <f>SUM(Foglio1!I125:I155)</f>
        <v>60.6</v>
      </c>
      <c r="C9" s="19">
        <f>Foglio1!N155</f>
        <v>7</v>
      </c>
      <c r="D9" s="15">
        <f>(Foglio1!N155-Foglio1!P155)</f>
        <v>1</v>
      </c>
      <c r="E9" s="15">
        <f>Foglio1!P155-(Foglio1!R155)</f>
        <v>4</v>
      </c>
      <c r="F9" s="15">
        <f>Foglio1!R155-Foglio1!T155</f>
        <v>1</v>
      </c>
      <c r="G9" s="15">
        <f>Foglio1!T155-Foglio1!V155</f>
        <v>1</v>
      </c>
      <c r="H9" s="15">
        <f>Foglio1!V155-Foglio1!X155</f>
        <v>0</v>
      </c>
      <c r="I9" s="15">
        <f>Foglio1!X155</f>
        <v>0</v>
      </c>
    </row>
    <row r="10" spans="1:9" ht="15" customHeight="1">
      <c r="A10" s="17" t="s">
        <v>22</v>
      </c>
      <c r="B10" s="15">
        <f>SUM(Foglio1!I156:I185)</f>
        <v>67.80000000000001</v>
      </c>
      <c r="C10" s="19">
        <f>Foglio1!N185</f>
        <v>7</v>
      </c>
      <c r="D10" s="15">
        <f>(Foglio1!N185-Foglio1!P185)</f>
        <v>4</v>
      </c>
      <c r="E10" s="15">
        <f>Foglio1!P185-(Foglio1!R185)</f>
        <v>2</v>
      </c>
      <c r="F10" s="15">
        <f>Foglio1!R185-Foglio1!T185</f>
        <v>0</v>
      </c>
      <c r="G10" s="15">
        <f>Foglio1!T185-Foglio1!V185</f>
        <v>0</v>
      </c>
      <c r="H10" s="15">
        <f>Foglio1!V185-Foglio1!X185</f>
        <v>0</v>
      </c>
      <c r="I10" s="15">
        <f>Foglio1!X185</f>
        <v>1</v>
      </c>
    </row>
    <row r="11" spans="1:9" ht="15" customHeight="1">
      <c r="A11" s="17" t="s">
        <v>23</v>
      </c>
      <c r="B11" s="15">
        <f>SUM(Foglio1!I186:I216)</f>
        <v>73.6</v>
      </c>
      <c r="C11" s="19">
        <f>Foglio1!N216</f>
        <v>3</v>
      </c>
      <c r="D11" s="15">
        <f>(Foglio1!N216-Foglio1!P216)</f>
        <v>0</v>
      </c>
      <c r="E11" s="15">
        <f>Foglio1!P216-(Foglio1!R216)</f>
        <v>2</v>
      </c>
      <c r="F11" s="15">
        <f>Foglio1!R216-Foglio1!T216</f>
        <v>0</v>
      </c>
      <c r="G11" s="15">
        <f>Foglio1!T216-Foglio1!V216</f>
        <v>0</v>
      </c>
      <c r="H11" s="15">
        <f>Foglio1!V216-Foglio1!X216</f>
        <v>1</v>
      </c>
      <c r="I11" s="15">
        <f>Foglio1!X216</f>
        <v>0</v>
      </c>
    </row>
    <row r="12" spans="1:9" ht="15" customHeight="1">
      <c r="A12" s="17" t="s">
        <v>24</v>
      </c>
      <c r="B12" s="15">
        <f>SUM(Foglio1!I217:I247)</f>
        <v>0</v>
      </c>
      <c r="C12" s="19">
        <f>Foglio1!N247</f>
        <v>0</v>
      </c>
      <c r="D12" s="15">
        <f>(Foglio1!N247-Foglio1!P247)</f>
        <v>0</v>
      </c>
      <c r="E12" s="15">
        <f>Foglio1!P247-(Foglio1!R247)</f>
        <v>0</v>
      </c>
      <c r="F12" s="15">
        <f>Foglio1!R247-Foglio1!T247</f>
        <v>0</v>
      </c>
      <c r="G12" s="15">
        <f>Foglio1!T247-Foglio1!V247</f>
        <v>0</v>
      </c>
      <c r="H12" s="15">
        <f>Foglio1!V247-Foglio1!X247</f>
        <v>0</v>
      </c>
      <c r="I12" s="15">
        <f>Foglio1!X247</f>
        <v>0</v>
      </c>
    </row>
    <row r="13" spans="1:9" ht="15" customHeight="1">
      <c r="A13" s="17" t="s">
        <v>25</v>
      </c>
      <c r="B13" s="15">
        <f>SUM(Foglio1!I248:I277)</f>
        <v>8.2</v>
      </c>
      <c r="C13" s="19">
        <f>Foglio1!N277</f>
        <v>3</v>
      </c>
      <c r="D13" s="15">
        <f>(Foglio1!N277-Foglio1!P277)</f>
        <v>1</v>
      </c>
      <c r="E13" s="15">
        <f>Foglio1!P277-(Foglio1!R277)</f>
        <v>2</v>
      </c>
      <c r="F13" s="15">
        <f>Foglio1!R277-Foglio1!T277</f>
        <v>0</v>
      </c>
      <c r="G13" s="15">
        <f>Foglio1!T277-Foglio1!V277</f>
        <v>0</v>
      </c>
      <c r="H13" s="15">
        <f>Foglio1!V277-Foglio1!X277</f>
        <v>0</v>
      </c>
      <c r="I13" s="15">
        <f>Foglio1!X277</f>
        <v>0</v>
      </c>
    </row>
    <row r="14" spans="1:9" ht="15" customHeight="1">
      <c r="A14" s="17" t="s">
        <v>26</v>
      </c>
      <c r="B14" s="15">
        <f>SUM(Foglio1!I278:I308)</f>
        <v>87.6</v>
      </c>
      <c r="C14" s="19">
        <f>Foglio1!N308</f>
        <v>8</v>
      </c>
      <c r="D14" s="15">
        <f>(Foglio1!N308-Foglio1!P308)</f>
        <v>2</v>
      </c>
      <c r="E14" s="15">
        <f>Foglio1!P308-(Foglio1!R308)</f>
        <v>2</v>
      </c>
      <c r="F14" s="15">
        <f>Foglio1!R308-Foglio1!T308</f>
        <v>2</v>
      </c>
      <c r="G14" s="15">
        <f>Foglio1!T308-Foglio1!V308</f>
        <v>2</v>
      </c>
      <c r="H14" s="15">
        <f>Foglio1!V308-Foglio1!X308</f>
        <v>0</v>
      </c>
      <c r="I14" s="15">
        <f>Foglio1!X308</f>
        <v>0</v>
      </c>
    </row>
    <row r="15" spans="1:9" ht="15" customHeight="1">
      <c r="A15" s="17" t="s">
        <v>27</v>
      </c>
      <c r="B15" s="15">
        <f>SUM(Foglio1!I309:I338)</f>
        <v>117.8</v>
      </c>
      <c r="C15" s="19">
        <f>Foglio1!N338</f>
        <v>3</v>
      </c>
      <c r="D15" s="15">
        <f>(Foglio1!N338-Foglio1!P338)</f>
        <v>0</v>
      </c>
      <c r="E15" s="15">
        <f>Foglio1!P338-(Foglio1!R338)</f>
        <v>2</v>
      </c>
      <c r="F15" s="15">
        <f>Foglio1!R338-Foglio1!T338</f>
        <v>0</v>
      </c>
      <c r="G15" s="15">
        <f>Foglio1!T338-Foglio1!V338</f>
        <v>0</v>
      </c>
      <c r="H15" s="15">
        <f>Foglio1!V338-Foglio1!X338</f>
        <v>0</v>
      </c>
      <c r="I15" s="15">
        <f>Foglio1!X338</f>
        <v>1</v>
      </c>
    </row>
    <row r="16" spans="1:9" ht="15" customHeight="1">
      <c r="A16" s="17" t="s">
        <v>28</v>
      </c>
      <c r="B16" s="15">
        <f>SUM(Foglio1!I339:I369)</f>
        <v>72.8</v>
      </c>
      <c r="C16" s="19">
        <f>Foglio1!N369</f>
        <v>16</v>
      </c>
      <c r="D16" s="15">
        <f>(Foglio1!N369-Foglio1!P369)</f>
        <v>6</v>
      </c>
      <c r="E16" s="15">
        <f>Foglio1!P369-(Foglio1!R369)</f>
        <v>7</v>
      </c>
      <c r="F16" s="15">
        <f>Foglio1!R369-Foglio1!T369</f>
        <v>3</v>
      </c>
      <c r="G16" s="15">
        <f>Foglio1!T369-Foglio1!V369</f>
        <v>0</v>
      </c>
      <c r="H16" s="15">
        <f>Foglio1!V369-Foglio1!X369</f>
        <v>0</v>
      </c>
      <c r="I16" s="15">
        <f>Foglio1!X369</f>
        <v>0</v>
      </c>
    </row>
    <row r="17" spans="1:9" ht="15" customHeight="1">
      <c r="A17" s="17" t="s">
        <v>36</v>
      </c>
      <c r="B17" s="14">
        <f>SUM(B5:B16)</f>
        <v>793.6</v>
      </c>
      <c r="C17" s="15">
        <f>SUM(C5:C16)</f>
        <v>94</v>
      </c>
      <c r="D17" s="15">
        <f aca="true" t="shared" si="0" ref="D17:I17">SUM(D5:D16)</f>
        <v>32</v>
      </c>
      <c r="E17" s="15">
        <f t="shared" si="0"/>
        <v>36</v>
      </c>
      <c r="F17" s="15">
        <f t="shared" si="0"/>
        <v>15</v>
      </c>
      <c r="G17" s="15">
        <f t="shared" si="0"/>
        <v>8</v>
      </c>
      <c r="H17" s="15">
        <f t="shared" si="0"/>
        <v>1</v>
      </c>
      <c r="I17" s="15">
        <f t="shared" si="0"/>
        <v>2</v>
      </c>
    </row>
    <row r="18" spans="3:9" ht="12.75">
      <c r="C18" t="s">
        <v>41</v>
      </c>
      <c r="D18" s="39">
        <f aca="true" t="shared" si="1" ref="D18:I18">(D17/$C$17)*100</f>
        <v>34.04255319148936</v>
      </c>
      <c r="E18" s="39">
        <f t="shared" si="1"/>
        <v>38.297872340425535</v>
      </c>
      <c r="F18" s="39">
        <f t="shared" si="1"/>
        <v>15.957446808510639</v>
      </c>
      <c r="G18" s="39">
        <f t="shared" si="1"/>
        <v>8.51063829787234</v>
      </c>
      <c r="H18" s="39">
        <f t="shared" si="1"/>
        <v>1.0638297872340425</v>
      </c>
      <c r="I18" s="39">
        <f t="shared" si="1"/>
        <v>2.127659574468085</v>
      </c>
    </row>
    <row r="20" ht="12.75">
      <c r="G20" s="4" t="s">
        <v>49</v>
      </c>
    </row>
    <row r="23" ht="12.75">
      <c r="K23" s="18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4" sqref="Q14"/>
    </sheetView>
  </sheetViews>
  <sheetFormatPr defaultColWidth="9.140625" defaultRowHeight="12.75"/>
  <cols>
    <col min="1" max="1" width="12.421875" style="0" customWidth="1"/>
    <col min="8" max="8" width="0.2890625" style="0" customWidth="1"/>
    <col min="9" max="9" width="8.00390625" style="0" customWidth="1"/>
    <col min="10" max="10" width="8.140625" style="0" customWidth="1"/>
    <col min="11" max="11" width="7.8515625" style="0" customWidth="1"/>
    <col min="12" max="12" width="7.7109375" style="0" customWidth="1"/>
    <col min="13" max="13" width="10.140625" style="0" customWidth="1"/>
    <col min="14" max="14" width="9.8515625" style="0" customWidth="1"/>
    <col min="15" max="15" width="9.7109375" style="0" customWidth="1"/>
  </cols>
  <sheetData>
    <row r="1" spans="1:15" ht="12.7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2"/>
      <c r="L1" s="42"/>
      <c r="M1" s="42"/>
      <c r="N1" s="42"/>
      <c r="O1" s="42"/>
    </row>
    <row r="2" spans="1:15" s="8" customFormat="1" ht="26.25">
      <c r="A2" s="46"/>
      <c r="B2" s="46"/>
      <c r="C2" s="46"/>
      <c r="D2" s="46"/>
      <c r="E2" s="46"/>
      <c r="F2" s="46"/>
      <c r="G2" s="46"/>
      <c r="H2" s="46"/>
      <c r="I2" s="46"/>
      <c r="J2" s="46"/>
      <c r="K2" s="42"/>
      <c r="L2" s="42"/>
      <c r="M2" s="42"/>
      <c r="N2" s="42"/>
      <c r="O2" s="42"/>
    </row>
    <row r="3" spans="1:15" ht="21.75" customHeight="1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2"/>
      <c r="N3" s="42"/>
      <c r="O3" s="42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7"/>
      <c r="I4" s="21" t="s">
        <v>8</v>
      </c>
      <c r="J4" s="21" t="s">
        <v>9</v>
      </c>
      <c r="K4" s="1" t="s">
        <v>45</v>
      </c>
      <c r="L4" s="16" t="s">
        <v>46</v>
      </c>
      <c r="M4" s="1" t="s">
        <v>47</v>
      </c>
      <c r="N4" s="16" t="s">
        <v>43</v>
      </c>
      <c r="O4" s="16" t="s">
        <v>44</v>
      </c>
    </row>
    <row r="5" spans="1:13" ht="15">
      <c r="A5" s="29" t="s">
        <v>11</v>
      </c>
      <c r="B5" s="30"/>
      <c r="C5" s="30"/>
      <c r="D5" s="30"/>
      <c r="E5" s="30"/>
      <c r="F5" s="30"/>
      <c r="G5" s="30"/>
      <c r="I5" s="31"/>
      <c r="J5" s="31"/>
      <c r="K5" s="30"/>
      <c r="L5" s="30"/>
      <c r="M5" s="30"/>
    </row>
    <row r="6" spans="1:15" ht="12.75">
      <c r="A6" s="2" t="s">
        <v>13</v>
      </c>
      <c r="B6" s="11">
        <f>AVERAGE(Foglio1!$B5:$B14)</f>
        <v>17.33</v>
      </c>
      <c r="C6" s="11">
        <f>AVERAGE(Foglio1!$C5:$C14)</f>
        <v>5.250000000000001</v>
      </c>
      <c r="D6" s="11">
        <f>AVERAGE(Foglio1!D5:D14)</f>
        <v>10.22</v>
      </c>
      <c r="E6" s="11">
        <f>AVERAGE(Foglio1!F5:F14)</f>
        <v>93.2</v>
      </c>
      <c r="F6" s="11">
        <f>AVERAGE(Foglio1!G5:G14)</f>
        <v>51.1</v>
      </c>
      <c r="G6" s="11">
        <f>AVERAGE(Foglio1!H5:H14)</f>
        <v>77.5</v>
      </c>
      <c r="I6" s="27" t="e">
        <f>AVERAGE(Foglio1!J5:J14)</f>
        <v>#DIV/0!</v>
      </c>
      <c r="J6" s="27" t="e">
        <f>AVERAGE(Foglio1!K5:K14)</f>
        <v>#DIV/0!</v>
      </c>
      <c r="K6" s="11">
        <f>MIN(Foglio1!$C5:$C14)</f>
        <v>1.1</v>
      </c>
      <c r="L6" s="11">
        <f>MAX(Foglio1!$B5:$B14)</f>
        <v>21.7</v>
      </c>
      <c r="M6" s="11">
        <f>MAX(Foglio1!$E5:$E14)</f>
        <v>16</v>
      </c>
      <c r="N6" s="11">
        <f>STDEV(Foglio1!$B5:$B14)</f>
        <v>3.076451780144719</v>
      </c>
      <c r="O6" s="11">
        <f>STDEV(Foglio1!$C5:$C14)</f>
        <v>1.8368148760528038</v>
      </c>
    </row>
    <row r="7" spans="1:15" ht="12.75">
      <c r="A7" s="2" t="s">
        <v>14</v>
      </c>
      <c r="B7" s="11">
        <f>AVERAGE(Foglio1!$B15:$B24)</f>
        <v>18.71</v>
      </c>
      <c r="C7" s="11">
        <f>AVERAGE(Foglio1!C15:C24)</f>
        <v>5.75</v>
      </c>
      <c r="D7" s="11">
        <f>AVERAGE(Foglio1!D15:D24)</f>
        <v>10.98</v>
      </c>
      <c r="E7" s="11">
        <f>AVERAGE(Foglio1!F15:F24)</f>
        <v>96</v>
      </c>
      <c r="F7" s="11">
        <f>AVERAGE(Foglio1!G15:G24)</f>
        <v>50.9</v>
      </c>
      <c r="G7" s="11">
        <f>AVERAGE(Foglio1!H15:H24)</f>
        <v>80.3</v>
      </c>
      <c r="I7" s="27" t="e">
        <f>AVERAGE(Foglio1!J15:J24)</f>
        <v>#DIV/0!</v>
      </c>
      <c r="J7" s="27" t="e">
        <f>AVERAGE(Foglio1!K15:K24)</f>
        <v>#DIV/0!</v>
      </c>
      <c r="K7" s="11">
        <f>MIN(Foglio1!C15:C24)</f>
        <v>2.4</v>
      </c>
      <c r="L7" s="11">
        <f>MAX(Foglio1!$B15:$B24)</f>
        <v>22.9</v>
      </c>
      <c r="M7" s="11">
        <f>MAX(Foglio1!$E15:$E24)</f>
        <v>19.4</v>
      </c>
      <c r="N7" s="11">
        <f>STDEV(Foglio1!$B15:$B24)</f>
        <v>2.8703271203432226</v>
      </c>
      <c r="O7" s="11">
        <f>STDEV(Foglio1!G15:G24)</f>
        <v>13.320410404087912</v>
      </c>
    </row>
    <row r="8" spans="1:15" ht="12.75">
      <c r="A8" s="2" t="s">
        <v>15</v>
      </c>
      <c r="B8" s="11">
        <f>AVERAGE(Foglio1!$B25:$B35)</f>
        <v>14.836363636363636</v>
      </c>
      <c r="C8" s="11">
        <f>AVERAGE(Foglio1!$C25:$C35)</f>
        <v>4.581818181818182</v>
      </c>
      <c r="D8" s="11">
        <f>AVERAGE(Foglio1!D25:D35)</f>
        <v>8.554545454545455</v>
      </c>
      <c r="E8" s="11">
        <f>AVERAGE(Foglio1!F25:F35)</f>
        <v>92.0909090909091</v>
      </c>
      <c r="F8" s="11">
        <f>AVERAGE(Foglio1!G25:G35)</f>
        <v>53.72727272727273</v>
      </c>
      <c r="G8" s="11">
        <f>AVERAGE(Foglio1!H25:H35)</f>
        <v>76.72727272727273</v>
      </c>
      <c r="I8" s="27" t="e">
        <f>AVERAGE(Foglio1!J25:J35)</f>
        <v>#DIV/0!</v>
      </c>
      <c r="J8" s="27" t="e">
        <f>AVERAGE(Foglio1!K25:K35)</f>
        <v>#DIV/0!</v>
      </c>
      <c r="K8" s="11">
        <f>MIN(Foglio1!$C25:$C35)</f>
        <v>-1.8</v>
      </c>
      <c r="L8" s="11">
        <f>MAX(Foglio1!$B25:$B35)</f>
        <v>20.2</v>
      </c>
      <c r="M8" s="11">
        <f>MAX(Foglio1!$E25:$E35)</f>
        <v>17.900000000000002</v>
      </c>
      <c r="N8" s="11">
        <f>STDEV(Foglio1!$B25:$B35)</f>
        <v>3.405370090686981</v>
      </c>
      <c r="O8" s="11">
        <f>STDEV(Foglio1!$C25:$C35)</f>
        <v>2.9389856011277695</v>
      </c>
    </row>
    <row r="9" spans="1:15" ht="12.75">
      <c r="A9" s="12" t="s">
        <v>16</v>
      </c>
      <c r="B9" s="13">
        <f>AVERAGE(Foglio1!$B5:$B35)</f>
        <v>16.89032258064516</v>
      </c>
      <c r="C9" s="13">
        <f>AVERAGE(Foglio1!$C5:$C35)</f>
        <v>5.174193548387097</v>
      </c>
      <c r="D9" s="13">
        <f>AVERAGE(Foglio1!D5:D35)</f>
        <v>9.874193548387098</v>
      </c>
      <c r="E9" s="13">
        <f>AVERAGE(Foglio1!F5:F35)</f>
        <v>93.70967741935483</v>
      </c>
      <c r="F9" s="13">
        <f>AVERAGE(Foglio1!G5:G35)</f>
        <v>51.96774193548387</v>
      </c>
      <c r="G9" s="13">
        <f>AVERAGE(Foglio1!H5:H35)</f>
        <v>78.12903225806451</v>
      </c>
      <c r="I9" s="28" t="e">
        <f>AVERAGE(Foglio1!J5:J35)</f>
        <v>#DIV/0!</v>
      </c>
      <c r="J9" s="28" t="e">
        <f>AVERAGE(Foglio1!K5:K35)</f>
        <v>#DIV/0!</v>
      </c>
      <c r="K9" s="13"/>
      <c r="L9" s="13"/>
      <c r="M9" s="13">
        <f>MAX(Foglio1!$E5:$E35)</f>
        <v>19.4</v>
      </c>
      <c r="N9" s="13">
        <f>STDEV(Foglio1!$B5:$B35)</f>
        <v>3.448415562613231</v>
      </c>
      <c r="O9" s="13">
        <f>STDEV(Foglio1!$C5:$C35)</f>
        <v>2.4899756012105123</v>
      </c>
    </row>
    <row r="10" spans="1:15" ht="12.75">
      <c r="A10" s="2"/>
      <c r="B10" s="2"/>
      <c r="C10" s="2"/>
      <c r="D10" s="2"/>
      <c r="E10" s="2"/>
      <c r="F10" s="2"/>
      <c r="G10" s="2"/>
      <c r="I10" s="26"/>
      <c r="J10" s="26"/>
      <c r="K10" s="2"/>
      <c r="L10" s="2"/>
      <c r="M10" s="2"/>
      <c r="N10" s="2"/>
      <c r="O10" s="2"/>
    </row>
    <row r="11" spans="1:15" ht="12.75">
      <c r="A11" s="12" t="s">
        <v>17</v>
      </c>
      <c r="B11" s="2"/>
      <c r="C11" s="2"/>
      <c r="D11" s="2"/>
      <c r="E11" s="2"/>
      <c r="F11" s="2"/>
      <c r="G11" s="2"/>
      <c r="I11" s="26"/>
      <c r="J11" s="26"/>
      <c r="K11" s="2"/>
      <c r="L11" s="2"/>
      <c r="M11" s="2"/>
      <c r="N11" s="2"/>
      <c r="O11" s="2"/>
    </row>
    <row r="12" spans="1:256" ht="12.75">
      <c r="A12" s="2" t="s">
        <v>13</v>
      </c>
      <c r="B12" s="11">
        <f>AVERAGE(Foglio1!$B36:$B45)</f>
        <v>18.16</v>
      </c>
      <c r="C12" s="11">
        <f>AVERAGE(Foglio1!$C36:$C45)</f>
        <v>4.130000000000001</v>
      </c>
      <c r="D12" s="11">
        <f>AVERAGE(Foglio1!D36:D45)</f>
        <v>9.81</v>
      </c>
      <c r="E12" s="11">
        <f>AVERAGE(Foglio1!F36:F45)</f>
        <v>87.3</v>
      </c>
      <c r="F12" s="11">
        <f>AVERAGE(Foglio1!G36:G45)</f>
        <v>42</v>
      </c>
      <c r="G12" s="11">
        <f>AVERAGE(Foglio1!H36:H45)</f>
        <v>70.1</v>
      </c>
      <c r="I12" s="27" t="e">
        <f>AVERAGE(Foglio1!J36:J45)</f>
        <v>#DIV/0!</v>
      </c>
      <c r="J12" s="27" t="e">
        <f>AVERAGE(Foglio1!K36:K45)</f>
        <v>#DIV/0!</v>
      </c>
      <c r="K12" s="11">
        <f>MIN(Foglio1!$C36:$C45)</f>
        <v>0.7</v>
      </c>
      <c r="L12" s="11">
        <f>MAX(Foglio1!$B36:$B45)</f>
        <v>21.9</v>
      </c>
      <c r="M12" s="11">
        <f>MAX(Foglio1!$E36:$E45)</f>
        <v>19.6</v>
      </c>
      <c r="N12" s="11">
        <f>STDEV(Foglio1!$C36:$C45)</f>
        <v>2.513541105470306</v>
      </c>
      <c r="O12" s="11">
        <f>STDEV(Foglio1!$B36:$B45)</f>
        <v>2.4864968664099885</v>
      </c>
      <c r="IV12" s="7" t="e">
        <f>AVERAGE(Foglio1!#REF!)</f>
        <v>#REF!</v>
      </c>
    </row>
    <row r="13" spans="1:15" ht="12.75">
      <c r="A13" s="2" t="s">
        <v>14</v>
      </c>
      <c r="B13" s="11">
        <f>AVERAGE(Foglio1!$B46:$B55)</f>
        <v>18.009999999999998</v>
      </c>
      <c r="C13" s="11">
        <f>AVERAGE(Foglio1!$C46:$C55)</f>
        <v>6.11</v>
      </c>
      <c r="D13" s="11">
        <f>AVERAGE(Foglio1!D46:D55)</f>
        <v>11.59</v>
      </c>
      <c r="E13" s="11">
        <f>AVERAGE(Foglio1!F46:F55)</f>
        <v>92.7</v>
      </c>
      <c r="F13" s="11">
        <f>AVERAGE(Foglio1!G46:G55)</f>
        <v>46.8</v>
      </c>
      <c r="G13" s="11">
        <f>AVERAGE(Foglio1!H46:H55)</f>
        <v>74.1</v>
      </c>
      <c r="I13" s="27" t="e">
        <f>AVERAGE(Foglio1!J46:J55)</f>
        <v>#DIV/0!</v>
      </c>
      <c r="J13" s="27" t="e">
        <f>AVERAGE(Foglio1!K46:K55)</f>
        <v>#DIV/0!</v>
      </c>
      <c r="K13" s="11">
        <f>MIN(Foglio1!$C46:$C55)</f>
        <v>2.6</v>
      </c>
      <c r="L13" s="11">
        <f>MAX(Foglio1!$B46:$B55)</f>
        <v>21.9</v>
      </c>
      <c r="M13" s="11">
        <f>MAX(Foglio1!I46:I55)</f>
        <v>12.2</v>
      </c>
      <c r="N13" s="11">
        <f>STDEV(Foglio1!$C46:$C55)</f>
        <v>1.7045364309525481</v>
      </c>
      <c r="O13" s="11">
        <f>STDEV(Foglio1!$B46:$B55)</f>
        <v>2.2849507653339174</v>
      </c>
    </row>
    <row r="14" spans="1:15" ht="12.75">
      <c r="A14" s="2" t="s">
        <v>15</v>
      </c>
      <c r="B14" s="27">
        <f>AVERAGE(Foglio1!$B56:$B63)</f>
        <v>14.837499999999999</v>
      </c>
      <c r="C14" s="27">
        <f>AVERAGE(Foglio1!$C56:$C63)</f>
        <v>1.8875</v>
      </c>
      <c r="D14" s="27">
        <f>AVERAGE(Foglio1!D56:D63)</f>
        <v>7.824999999999999</v>
      </c>
      <c r="E14" s="27">
        <f>AVERAGE(Foglio1!F56:F63)</f>
        <v>83.875</v>
      </c>
      <c r="F14" s="27">
        <f>AVERAGE(Foglio1!G56:G63)</f>
        <v>38</v>
      </c>
      <c r="G14" s="27">
        <f>AVERAGE(Foglio1!H56:H63)</f>
        <v>63.75</v>
      </c>
      <c r="I14" s="27" t="e">
        <f>AVERAGE(Foglio1!J56:J63)</f>
        <v>#DIV/0!</v>
      </c>
      <c r="J14" s="27" t="e">
        <f>AVERAGE(Foglio1!K56:K63)</f>
        <v>#DIV/0!</v>
      </c>
      <c r="K14" s="11">
        <f>MIN(Foglio1!$C56:$C63)</f>
        <v>-3</v>
      </c>
      <c r="L14" s="11">
        <f>MAX(Foglio1!$B56:$B63)</f>
        <v>17.7</v>
      </c>
      <c r="M14" s="27">
        <f>MAX(Foglio1!$E56:$E63)</f>
        <v>18.7</v>
      </c>
      <c r="N14" s="27">
        <f>STDEV(Foglio1!$C56:$C63)</f>
        <v>3.840177637260324</v>
      </c>
      <c r="O14" s="27">
        <f>STDEV(Foglio1!$B56:$B63)</f>
        <v>2.241133322992769</v>
      </c>
    </row>
    <row r="15" spans="1:15" ht="12.75">
      <c r="A15" s="12" t="s">
        <v>16</v>
      </c>
      <c r="B15" s="13">
        <f>AVERAGE(Foglio1!$B36:$B63)</f>
        <v>17.157142857142855</v>
      </c>
      <c r="C15" s="13">
        <f>AVERAGE(Foglio1!$C36:$C63)</f>
        <v>4.196428571428571</v>
      </c>
      <c r="D15" s="13">
        <f>AVERAGE(Foglio1!D36:D63)</f>
        <v>9.878571428571432</v>
      </c>
      <c r="E15" s="13">
        <f>AVERAGE(Foglio1!F36:F63)</f>
        <v>88.25</v>
      </c>
      <c r="F15" s="13">
        <f>AVERAGE(Foglio1!G36:G63)</f>
        <v>42.57142857142857</v>
      </c>
      <c r="G15" s="13">
        <f>AVERAGE(Foglio1!H36:H63)</f>
        <v>69.71428571428571</v>
      </c>
      <c r="I15" s="28" t="e">
        <f>AVERAGE(Foglio1!J36:J63)</f>
        <v>#DIV/0!</v>
      </c>
      <c r="J15" s="28" t="e">
        <f>AVERAGE(Foglio1!K36:K63)</f>
        <v>#DIV/0!</v>
      </c>
      <c r="K15" s="13"/>
      <c r="L15" s="13"/>
      <c r="M15" s="28">
        <f>MAX(Foglio1!$E36:$E63)</f>
        <v>19.6</v>
      </c>
      <c r="N15" s="13">
        <f>STDEV(Foglio1!$C36:$C63)</f>
        <v>3.136107772011664</v>
      </c>
      <c r="O15" s="13">
        <f>STDEV(Foglio1!$B36:$B63)</f>
        <v>2.7091653178750126</v>
      </c>
    </row>
    <row r="16" spans="1:15" ht="12.75">
      <c r="A16" s="2"/>
      <c r="B16" s="2"/>
      <c r="C16" s="2"/>
      <c r="D16" s="2"/>
      <c r="E16" s="2"/>
      <c r="F16" s="2"/>
      <c r="G16" s="2"/>
      <c r="I16" s="26"/>
      <c r="J16" s="26"/>
      <c r="K16" s="2"/>
      <c r="L16" s="2"/>
      <c r="M16" s="26"/>
      <c r="N16" s="2"/>
      <c r="O16" s="2"/>
    </row>
    <row r="17" spans="1:15" ht="12.75">
      <c r="A17" s="12" t="s">
        <v>18</v>
      </c>
      <c r="B17" s="2"/>
      <c r="C17" s="2"/>
      <c r="D17" s="2"/>
      <c r="E17" s="2"/>
      <c r="F17" s="2"/>
      <c r="G17" s="2"/>
      <c r="I17" s="26"/>
      <c r="J17" s="26"/>
      <c r="K17" s="2"/>
      <c r="L17" s="2"/>
      <c r="M17" s="26"/>
      <c r="N17" s="2"/>
      <c r="O17" s="2"/>
    </row>
    <row r="18" spans="1:15" ht="12.75">
      <c r="A18" s="2" t="s">
        <v>13</v>
      </c>
      <c r="B18" s="27">
        <f>AVERAGE(Foglio1!$B64:$B73)</f>
        <v>14.41</v>
      </c>
      <c r="C18" s="27">
        <f>AVERAGE(Foglio1!$C64:$C73)</f>
        <v>4.08</v>
      </c>
      <c r="D18" s="27">
        <f>AVERAGE(Foglio1!D64:D73)</f>
        <v>8.77</v>
      </c>
      <c r="E18" s="27">
        <f>AVERAGE(Foglio1!F64:F73)</f>
        <v>90.6</v>
      </c>
      <c r="F18" s="27">
        <f>AVERAGE(Foglio1!G64:G73)</f>
        <v>48.4</v>
      </c>
      <c r="G18" s="27">
        <f>AVERAGE(Foglio1!H64:H73)</f>
        <v>71.4</v>
      </c>
      <c r="I18" s="27" t="e">
        <f>AVERAGE(Foglio1!J64:J73)</f>
        <v>#DIV/0!</v>
      </c>
      <c r="J18" s="27" t="e">
        <f>AVERAGE(Foglio1!K64:K73)</f>
        <v>#DIV/0!</v>
      </c>
      <c r="K18" s="11">
        <f>MIN(Foglio1!$C64:$C73)</f>
        <v>-2.6</v>
      </c>
      <c r="L18" s="11">
        <f>MAX(Foglio1!$B64:$B73)</f>
        <v>16.6</v>
      </c>
      <c r="M18" s="27">
        <f>MAX(Foglio1!$E64:$E73)</f>
        <v>16.3</v>
      </c>
      <c r="N18" s="11">
        <f>STDEV(Foglio1!$C64:$C73)</f>
        <v>3.8197731171715774</v>
      </c>
      <c r="O18" s="11">
        <f>STDEV(Foglio1!$B64:$B73)</f>
        <v>2.122079692712369</v>
      </c>
    </row>
    <row r="19" spans="1:15" ht="12.75">
      <c r="A19" s="2" t="s">
        <v>14</v>
      </c>
      <c r="B19" s="27">
        <f>AVERAGE(Foglio1!$B74:$B83)</f>
        <v>18.929999999999996</v>
      </c>
      <c r="C19" s="27">
        <f>AVERAGE(Foglio1!$C74:$C83)</f>
        <v>8.74</v>
      </c>
      <c r="D19" s="27">
        <f>AVERAGE(Foglio1!D74:D83)</f>
        <v>13.190000000000001</v>
      </c>
      <c r="E19" s="27">
        <f>AVERAGE(Foglio1!F74:F83)</f>
        <v>91.9</v>
      </c>
      <c r="F19" s="27">
        <f>AVERAGE(Foglio1!G74:G83)</f>
        <v>49.3</v>
      </c>
      <c r="G19" s="27">
        <f>AVERAGE(Foglio1!H74:H83)</f>
        <v>74.5</v>
      </c>
      <c r="I19" s="27" t="e">
        <f>AVERAGE(Foglio1!J74:J83)</f>
        <v>#DIV/0!</v>
      </c>
      <c r="J19" s="27" t="e">
        <f>AVERAGE(Foglio1!K74:K83)</f>
        <v>#DIV/0!</v>
      </c>
      <c r="K19" s="11">
        <f>MIN(Foglio1!$C74:$C83)</f>
        <v>0.4</v>
      </c>
      <c r="L19" s="11">
        <f>MAX(Foglio1!$B74:$B83)</f>
        <v>21.5</v>
      </c>
      <c r="M19" s="27">
        <f>MAX(Foglio1!$E74:$E83)</f>
        <v>16.400000000000002</v>
      </c>
      <c r="N19" s="11">
        <f>STDEV(Foglio1!$C74:$C83)</f>
        <v>4.7366654937835735</v>
      </c>
      <c r="O19" s="11">
        <f>STDEV(Foglio1!$B74:$B83)</f>
        <v>2.1013487732089637</v>
      </c>
    </row>
    <row r="20" spans="1:15" ht="12.75">
      <c r="A20" s="2" t="s">
        <v>15</v>
      </c>
      <c r="B20" s="11">
        <f>AVERAGE(Foglio1!$B84:$B94)</f>
        <v>19.89090909090909</v>
      </c>
      <c r="C20" s="11">
        <f>AVERAGE(Foglio1!$C84:$C94)</f>
        <v>6.8</v>
      </c>
      <c r="D20" s="11">
        <f>AVERAGE(Foglio1!D84:D94)</f>
        <v>13.02727272727273</v>
      </c>
      <c r="E20" s="11">
        <f>AVERAGE(Foglio1!F84:F94)</f>
        <v>93.0909090909091</v>
      </c>
      <c r="F20" s="11">
        <f>AVERAGE(Foglio1!G84:G94)</f>
        <v>46.63636363636363</v>
      </c>
      <c r="G20" s="11">
        <f>AVERAGE(Foglio1!H84:H94)</f>
        <v>73.72727272727273</v>
      </c>
      <c r="I20" s="27" t="e">
        <f>AVERAGE(Foglio1!J84:J94)</f>
        <v>#DIV/0!</v>
      </c>
      <c r="J20" s="27" t="e">
        <f>AVERAGE(Foglio1!K84:K94)</f>
        <v>#DIV/0!</v>
      </c>
      <c r="K20" s="11">
        <f>MIN(Foglio1!$C84:$C94)</f>
        <v>2.9</v>
      </c>
      <c r="L20" s="11">
        <f>MAX(Foglio1!$B84:$B94)</f>
        <v>23.3</v>
      </c>
      <c r="M20" s="27">
        <f>MAX(Foglio1!$E84:$E94)</f>
        <v>18.200000000000003</v>
      </c>
      <c r="N20" s="11">
        <f>STDEV(Foglio1!$C84:$C94)</f>
        <v>2.29128784747792</v>
      </c>
      <c r="O20" s="11">
        <f>STDEV(Foglio1!$B84:$B94)</f>
        <v>1.8598142624759948</v>
      </c>
    </row>
    <row r="21" spans="1:15" ht="12.75">
      <c r="A21" s="12" t="s">
        <v>16</v>
      </c>
      <c r="B21" s="13">
        <f>AVERAGE(Foglio1!$B64:$B94)</f>
        <v>17.812903225806448</v>
      </c>
      <c r="C21" s="13">
        <f>AVERAGE(Foglio1!$C64:$C94)</f>
        <v>6.548387096774193</v>
      </c>
      <c r="D21" s="13">
        <f>AVERAGE(Foglio1!D64:D94)</f>
        <v>11.706451612903225</v>
      </c>
      <c r="E21" s="13">
        <f>AVERAGE(Foglio1!F64:F94)</f>
        <v>91.90322580645162</v>
      </c>
      <c r="F21" s="13">
        <f>AVERAGE(Foglio1!G64:G94)</f>
        <v>48.064516129032256</v>
      </c>
      <c r="G21" s="13">
        <f>AVERAGE(Foglio1!H64:H94)</f>
        <v>73.2258064516129</v>
      </c>
      <c r="I21" s="28" t="e">
        <f>AVERAGE(Foglio1!J64:J94)</f>
        <v>#DIV/0!</v>
      </c>
      <c r="J21" s="28" t="e">
        <f>AVERAGE(Foglio1!K64:K94)</f>
        <v>#DIV/0!</v>
      </c>
      <c r="K21" s="13"/>
      <c r="L21" s="13"/>
      <c r="M21" s="28">
        <f>MAX(Foglio1!$E64:$E94)</f>
        <v>18.200000000000003</v>
      </c>
      <c r="N21" s="13">
        <f>STDEV(Foglio1!$C64:$C94)</f>
        <v>4.063649506518493</v>
      </c>
      <c r="O21" s="13">
        <f>STDEV(Foglio1!$B64:$B94)</f>
        <v>3.1125275833298907</v>
      </c>
    </row>
    <row r="22" spans="1:15" ht="12.75">
      <c r="A22" s="2"/>
      <c r="B22" s="2"/>
      <c r="C22" s="2"/>
      <c r="D22" s="2"/>
      <c r="E22" s="2"/>
      <c r="F22" s="2"/>
      <c r="G22" s="2"/>
      <c r="I22" s="26"/>
      <c r="J22" s="26"/>
      <c r="K22" s="2"/>
      <c r="L22" s="2"/>
      <c r="M22" s="2"/>
      <c r="N22" s="2"/>
      <c r="O22" s="2"/>
    </row>
    <row r="23" spans="1:15" ht="12.75">
      <c r="A23" s="12" t="s">
        <v>19</v>
      </c>
      <c r="B23" s="2"/>
      <c r="C23" s="2"/>
      <c r="D23" s="2"/>
      <c r="E23" s="2"/>
      <c r="F23" s="2"/>
      <c r="G23" s="2"/>
      <c r="I23" s="26"/>
      <c r="J23" s="26"/>
      <c r="K23" s="2"/>
      <c r="L23" s="2"/>
      <c r="M23" s="2"/>
      <c r="N23" s="2"/>
      <c r="O23" s="2"/>
    </row>
    <row r="24" spans="1:15" ht="12.75">
      <c r="A24" s="2" t="s">
        <v>13</v>
      </c>
      <c r="B24" s="11">
        <f>AVERAGE(Foglio1!$B95:$B104)</f>
        <v>22.04</v>
      </c>
      <c r="C24" s="11">
        <f>AVERAGE(Foglio1!$C95:$C104)</f>
        <v>8.38</v>
      </c>
      <c r="D24" s="11">
        <f>AVERAGE(Foglio1!D95:D104)</f>
        <v>15.110000000000003</v>
      </c>
      <c r="E24" s="11">
        <f>AVERAGE(Foglio1!F95:F104)</f>
        <v>93.3</v>
      </c>
      <c r="F24" s="11">
        <f>AVERAGE(Foglio1!G95:G104)</f>
        <v>50.2</v>
      </c>
      <c r="G24" s="11">
        <f>AVERAGE(Foglio1!H95:H104)</f>
        <v>74.8</v>
      </c>
      <c r="I24" s="27" t="e">
        <f>AVERAGE(Foglio1!J95:J104)</f>
        <v>#DIV/0!</v>
      </c>
      <c r="J24" s="27" t="e">
        <f>AVERAGE(Foglio1!K95:K104)</f>
        <v>#DIV/0!</v>
      </c>
      <c r="K24" s="11">
        <f>MIN(Foglio1!$C95:$C104)</f>
        <v>5.5</v>
      </c>
      <c r="L24" s="11">
        <f>MAX(Foglio1!$B95:$B104)</f>
        <v>26.2</v>
      </c>
      <c r="M24" s="11">
        <f>MAX(Foglio1!$E95:$E104)</f>
        <v>20.7</v>
      </c>
      <c r="N24" s="11">
        <f>STDEV(Foglio1!$C95:$C104)</f>
        <v>2.048197039132486</v>
      </c>
      <c r="O24" s="11">
        <f>STDEV(Foglio1!$B95:$B104)</f>
        <v>2.7524534510141896</v>
      </c>
    </row>
    <row r="25" spans="1:15" ht="12.75">
      <c r="A25" s="2" t="s">
        <v>14</v>
      </c>
      <c r="B25" s="11">
        <f>AVERAGE(Foglio1!$B105:$B114)</f>
        <v>21.380000000000003</v>
      </c>
      <c r="C25" s="11">
        <f>AVERAGE(Foglio1!$C105:$C114)</f>
        <v>7.05</v>
      </c>
      <c r="D25" s="11">
        <f>AVERAGE(Foglio1!D105:D115)</f>
        <v>14.436363636363637</v>
      </c>
      <c r="E25" s="11">
        <f>AVERAGE(Foglio1!F105:F114)</f>
        <v>92.2</v>
      </c>
      <c r="F25" s="11">
        <f>AVERAGE(Foglio1!G105:G114)</f>
        <v>35.6</v>
      </c>
      <c r="G25" s="11">
        <f>AVERAGE(Foglio1!H105:H115)</f>
        <v>64.27272727272727</v>
      </c>
      <c r="I25" s="27" t="e">
        <f>AVERAGE(Foglio1!J105:J114)</f>
        <v>#DIV/0!</v>
      </c>
      <c r="J25" s="27" t="e">
        <f>AVERAGE(Foglio1!K105:K114)</f>
        <v>#DIV/0!</v>
      </c>
      <c r="K25" s="11">
        <f>MIN(Foglio1!$C105:$C114)</f>
        <v>3.7</v>
      </c>
      <c r="L25" s="11">
        <f>MAX(Foglio1!$B105:$B114)</f>
        <v>27.3</v>
      </c>
      <c r="M25" s="11">
        <f>MAX(Foglio1!$E105:$E114)</f>
        <v>19.4</v>
      </c>
      <c r="N25" s="11">
        <f>STDEV(Foglio1!$C105:$C114)</f>
        <v>2.0673386004447583</v>
      </c>
      <c r="O25" s="11">
        <f>STDEV(Foglio1!$B105:$B114)</f>
        <v>2.807846149631424</v>
      </c>
    </row>
    <row r="26" spans="1:15" ht="12.75">
      <c r="A26" s="2" t="s">
        <v>15</v>
      </c>
      <c r="B26" s="11">
        <f>AVERAGE(Foglio1!$B115:$B124)</f>
        <v>22.35</v>
      </c>
      <c r="C26" s="11">
        <f>AVERAGE(Foglio1!$C115:$C124)</f>
        <v>10.91</v>
      </c>
      <c r="D26" s="11">
        <f>AVERAGE(Foglio1!D116:D124)</f>
        <v>16.41111111111111</v>
      </c>
      <c r="E26" s="11">
        <f>AVERAGE(Foglio1!F115:F124)</f>
        <v>93.3</v>
      </c>
      <c r="F26" s="11">
        <f>AVERAGE(Foglio1!G115:G124)</f>
        <v>46.5</v>
      </c>
      <c r="G26" s="11">
        <f>AVERAGE(Foglio1!H116:H124)</f>
        <v>72.88888888888889</v>
      </c>
      <c r="I26" s="27" t="e">
        <f>AVERAGE(Foglio1!J115:J124)</f>
        <v>#DIV/0!</v>
      </c>
      <c r="J26" s="27" t="e">
        <f>AVERAGE(Foglio1!K115:K124)</f>
        <v>#DIV/0!</v>
      </c>
      <c r="K26" s="11">
        <f>MIN(Foglio1!$C115:$C124)</f>
        <v>6.2</v>
      </c>
      <c r="L26" s="11">
        <f>MAX(Foglio1!$B115:$B124)</f>
        <v>25.6</v>
      </c>
      <c r="M26" s="11">
        <f>MAX(Foglio1!$E115:$E124)</f>
        <v>17.7</v>
      </c>
      <c r="N26" s="11">
        <f>STDEV(Foglio1!$C115:$C124)</f>
        <v>2.8152165892599523</v>
      </c>
      <c r="O26" s="11">
        <f>STDEV(Foglio1!$B115:$B124)</f>
        <v>3.0248048605561935</v>
      </c>
    </row>
    <row r="27" spans="1:15" ht="12.75">
      <c r="A27" s="12" t="s">
        <v>16</v>
      </c>
      <c r="B27" s="13">
        <f>AVERAGE(Foglio1!$B95:$B124)</f>
        <v>21.92333333333334</v>
      </c>
      <c r="C27" s="13">
        <f>AVERAGE(Foglio1!$C95:$C124)</f>
        <v>8.780000000000001</v>
      </c>
      <c r="D27" s="13">
        <f>AVERAGE(Foglio1!D95:D124)</f>
        <v>15.253333333333334</v>
      </c>
      <c r="E27" s="13">
        <f>AVERAGE(Foglio1!F95:F124)</f>
        <v>92.93333333333334</v>
      </c>
      <c r="F27" s="13">
        <f>AVERAGE(Foglio1!G95:G124)</f>
        <v>44.1</v>
      </c>
      <c r="G27" s="13">
        <f>AVERAGE(Foglio1!H95:H124)</f>
        <v>70.36666666666666</v>
      </c>
      <c r="I27" s="28" t="e">
        <f>AVERAGE(Foglio1!J95:J124)</f>
        <v>#DIV/0!</v>
      </c>
      <c r="J27" s="28" t="e">
        <f>AVERAGE(Foglio1!K95:K124)</f>
        <v>#DIV/0!</v>
      </c>
      <c r="K27" s="13"/>
      <c r="L27" s="13"/>
      <c r="M27" s="13">
        <f>MAX(Foglio1!$E95:$E124)</f>
        <v>20.7</v>
      </c>
      <c r="N27" s="13">
        <f>STDEV(Foglio1!$C95:$C124)</f>
        <v>2.782011180224937</v>
      </c>
      <c r="O27" s="13">
        <f>STDEV(Foglio1!$B95:$B124)</f>
        <v>2.7940433355478054</v>
      </c>
    </row>
    <row r="28" spans="1:15" ht="12.75">
      <c r="A28" s="12"/>
      <c r="B28" s="13"/>
      <c r="C28" s="13"/>
      <c r="D28" s="13"/>
      <c r="E28" s="13"/>
      <c r="F28" s="13"/>
      <c r="G28" s="13"/>
      <c r="I28" s="28"/>
      <c r="J28" s="28"/>
      <c r="K28" s="13"/>
      <c r="L28" s="13"/>
      <c r="M28" s="13"/>
      <c r="N28" s="13"/>
      <c r="O28" s="13"/>
    </row>
    <row r="29" spans="1:15" ht="12.75">
      <c r="A29" s="12" t="s">
        <v>20</v>
      </c>
      <c r="B29" s="2"/>
      <c r="C29" s="2"/>
      <c r="D29" s="2"/>
      <c r="E29" s="2"/>
      <c r="F29" s="2"/>
      <c r="G29" s="2"/>
      <c r="I29" s="26"/>
      <c r="J29" s="26"/>
      <c r="K29" s="2"/>
      <c r="L29" s="2"/>
      <c r="M29" s="2"/>
      <c r="N29" s="2"/>
      <c r="O29" s="2"/>
    </row>
    <row r="30" spans="1:15" ht="12.75">
      <c r="A30" s="2" t="s">
        <v>13</v>
      </c>
      <c r="B30" s="11">
        <f>AVERAGE(Foglio1!$B125:$B134)</f>
        <v>23.780000000000005</v>
      </c>
      <c r="C30" s="11">
        <f>AVERAGE(Foglio1!$C125:$C134)</f>
        <v>10.940000000000001</v>
      </c>
      <c r="D30" s="11">
        <f>AVERAGE(Foglio1!D125:D134)</f>
        <v>17.3</v>
      </c>
      <c r="E30" s="11">
        <f>AVERAGE(Foglio1!F125:F134)</f>
        <v>94.6</v>
      </c>
      <c r="F30" s="11">
        <f>AVERAGE(Foglio1!G125:G134)</f>
        <v>45.4</v>
      </c>
      <c r="G30" s="11">
        <f>AVERAGE(Foglio1!H125:H134)</f>
        <v>71</v>
      </c>
      <c r="I30" s="27" t="e">
        <f>AVERAGE(Foglio1!J125:J134)</f>
        <v>#DIV/0!</v>
      </c>
      <c r="J30" s="27" t="e">
        <f>AVERAGE(Foglio1!K125:K134)</f>
        <v>#DIV/0!</v>
      </c>
      <c r="K30" s="11">
        <f>MIN(Foglio1!$C125:$C134)</f>
        <v>8</v>
      </c>
      <c r="L30" s="11">
        <f>MAX(Foglio1!$B125:$B134)</f>
        <v>28</v>
      </c>
      <c r="M30" s="11">
        <f>MAX(Foglio1!$E125:$E134)</f>
        <v>18.1</v>
      </c>
      <c r="N30" s="11">
        <f>STDEV(Foglio1!$C125:$C134)</f>
        <v>2.1323956272491063</v>
      </c>
      <c r="O30" s="11">
        <f>STDEV(Foglio1!$B125:$B134)</f>
        <v>1.8237933606146246</v>
      </c>
    </row>
    <row r="31" spans="1:15" ht="12.75">
      <c r="A31" s="2" t="s">
        <v>14</v>
      </c>
      <c r="B31" s="11">
        <f>AVERAGE(Foglio1!$B135:$B144)</f>
        <v>26.259999999999998</v>
      </c>
      <c r="C31" s="11">
        <f>AVERAGE(Foglio1!$C135:$C144)</f>
        <v>10.110000000000001</v>
      </c>
      <c r="D31" s="11">
        <f>AVERAGE(Foglio1!D135:D144)</f>
        <v>18.410000000000004</v>
      </c>
      <c r="E31" s="11">
        <f>AVERAGE(Foglio1!F135:F144)</f>
        <v>93.5</v>
      </c>
      <c r="F31" s="11">
        <f>AVERAGE(Foglio1!G135:G145)</f>
        <v>35.72727272727273</v>
      </c>
      <c r="G31" s="11">
        <f>AVERAGE(Foglio1!H135:H145)</f>
        <v>68.45454545454545</v>
      </c>
      <c r="I31" s="27" t="e">
        <f>AVERAGE(Foglio1!J135:J144)</f>
        <v>#DIV/0!</v>
      </c>
      <c r="J31" s="27" t="e">
        <f>AVERAGE(Foglio1!K135:K144)</f>
        <v>#DIV/0!</v>
      </c>
      <c r="K31" s="11">
        <f>MIN(Foglio1!$C135:$C144)</f>
        <v>7</v>
      </c>
      <c r="L31" s="11">
        <f>MAX(Foglio1!$B135:$B144)</f>
        <v>30.6</v>
      </c>
      <c r="M31" s="11">
        <f>MAX(Foglio1!$E135:$E144)</f>
        <v>19.700000000000003</v>
      </c>
      <c r="N31" s="11">
        <f>STDEV(Foglio1!$C135:$C144)</f>
        <v>1.6622942646301264</v>
      </c>
      <c r="O31" s="11">
        <f>STDEV(Foglio1!$B135:$B144)</f>
        <v>1.6952220437977832</v>
      </c>
    </row>
    <row r="32" spans="1:15" ht="12.75">
      <c r="A32" s="2" t="s">
        <v>15</v>
      </c>
      <c r="B32" s="11">
        <f>AVERAGE(Foglio1!$B145:$B155)</f>
        <v>29.363636363636363</v>
      </c>
      <c r="C32" s="11">
        <f>AVERAGE(Foglio1!$C145:$C155)</f>
        <v>15.572727272727269</v>
      </c>
      <c r="D32" s="11">
        <f>AVERAGE(Foglio1!D145:D155)</f>
        <v>21.90909090909091</v>
      </c>
      <c r="E32" s="11">
        <f>AVERAGE(Foglio1!F145:F155)</f>
        <v>94.36363636363636</v>
      </c>
      <c r="F32" s="11">
        <f>AVERAGE(Foglio1!G146:G155)</f>
        <v>43.7</v>
      </c>
      <c r="G32" s="11">
        <f>AVERAGE(Foglio1!H146:H155)</f>
        <v>72.2</v>
      </c>
      <c r="I32" s="27" t="e">
        <f>AVERAGE(Foglio1!J145:J155)</f>
        <v>#DIV/0!</v>
      </c>
      <c r="J32" s="27" t="e">
        <f>AVERAGE(Foglio1!K145:K155)</f>
        <v>#DIV/0!</v>
      </c>
      <c r="K32" s="11">
        <f>MIN(Foglio1!$C145:$C155)</f>
        <v>14.4</v>
      </c>
      <c r="L32" s="11">
        <f>MAX(Foglio1!$B145:$B155)</f>
        <v>33.3</v>
      </c>
      <c r="M32" s="11">
        <f>MAX(Foglio1!$E145:$E155)</f>
        <v>18.699999999999996</v>
      </c>
      <c r="N32" s="11">
        <f>STDEV(Foglio1!$C145:$C155)</f>
        <v>1.0139930069689704</v>
      </c>
      <c r="O32" s="11">
        <f>STDEV(Foglio1!$B145:$B155)</f>
        <v>1.9729534851449253</v>
      </c>
    </row>
    <row r="33" spans="1:15" ht="12.75">
      <c r="A33" s="12" t="s">
        <v>16</v>
      </c>
      <c r="B33" s="13">
        <f>AVERAGE(Foglio1!$B125:$B155)</f>
        <v>26.56129032258065</v>
      </c>
      <c r="C33" s="13">
        <f>AVERAGE(Foglio1!$C125:$C155)</f>
        <v>12.316129032258065</v>
      </c>
      <c r="D33" s="13">
        <f>AVERAGE(Foglio1!D125:D155)</f>
        <v>19.293548387096767</v>
      </c>
      <c r="E33" s="13">
        <f>AVERAGE(Foglio1!F125:F155)</f>
        <v>94.16129032258064</v>
      </c>
      <c r="F33" s="13">
        <f>AVERAGE(Foglio1!G125:G155)</f>
        <v>41.41935483870968</v>
      </c>
      <c r="G33" s="13">
        <f>AVERAGE(Foglio1!H125:H155)</f>
        <v>70.48387096774194</v>
      </c>
      <c r="I33" s="28" t="e">
        <f>AVERAGE(Foglio1!J125:J155)</f>
        <v>#DIV/0!</v>
      </c>
      <c r="J33" s="28" t="e">
        <f>AVERAGE(Foglio1!K125:K155)</f>
        <v>#DIV/0!</v>
      </c>
      <c r="K33" s="13"/>
      <c r="L33" s="13"/>
      <c r="M33" s="13">
        <f>MAX(Foglio1!$E125:$E155)</f>
        <v>19.700000000000003</v>
      </c>
      <c r="N33" s="13">
        <f>STDEV(Foglio1!$C125:$C155)</f>
        <v>2.9458554812021958</v>
      </c>
      <c r="O33" s="13">
        <f>STDEV(Foglio1!$B125:$B155)</f>
        <v>2.9403715660161693</v>
      </c>
    </row>
    <row r="34" spans="1:15" ht="12.75">
      <c r="A34" s="12"/>
      <c r="B34" s="13"/>
      <c r="C34" s="13"/>
      <c r="D34" s="13"/>
      <c r="E34" s="13"/>
      <c r="F34" s="13"/>
      <c r="G34" s="13"/>
      <c r="I34" s="28"/>
      <c r="J34" s="28"/>
      <c r="K34" s="13"/>
      <c r="L34" s="13"/>
      <c r="M34" s="13"/>
      <c r="N34" s="13"/>
      <c r="O34" s="13"/>
    </row>
    <row r="35" spans="1:15" ht="12.75">
      <c r="A35" s="2"/>
      <c r="B35" s="11"/>
      <c r="C35" s="2"/>
      <c r="D35" s="2"/>
      <c r="E35" s="2"/>
      <c r="F35" s="2"/>
      <c r="G35" s="2"/>
      <c r="I35" s="26"/>
      <c r="J35" s="26"/>
      <c r="K35" s="11"/>
      <c r="L35" s="2"/>
      <c r="M35" s="11"/>
      <c r="N35" s="2"/>
      <c r="O35" s="11"/>
    </row>
    <row r="36" spans="1:15" ht="12.75">
      <c r="A36" s="12" t="s">
        <v>22</v>
      </c>
      <c r="B36" s="11"/>
      <c r="C36" s="2"/>
      <c r="D36" s="2"/>
      <c r="E36" s="2"/>
      <c r="F36" s="2"/>
      <c r="G36" s="2"/>
      <c r="I36" s="26"/>
      <c r="J36" s="26"/>
      <c r="K36" s="11"/>
      <c r="L36" s="2"/>
      <c r="M36" s="11"/>
      <c r="N36" s="2"/>
      <c r="O36" s="11"/>
    </row>
    <row r="37" spans="1:15" ht="12.75">
      <c r="A37" s="2" t="s">
        <v>13</v>
      </c>
      <c r="B37" s="11">
        <f>AVERAGE(Foglio1!$B156:$B165)</f>
        <v>28.169999999999998</v>
      </c>
      <c r="C37" s="11">
        <f>AVERAGE(Foglio1!$C156:$C165)</f>
        <v>15.88</v>
      </c>
      <c r="D37" s="11">
        <f>AVERAGE(Foglio1!D156:D165)</f>
        <v>22.51</v>
      </c>
      <c r="E37" s="11">
        <f>AVERAGE(Foglio1!F156:F165)</f>
        <v>96</v>
      </c>
      <c r="F37" s="11">
        <f>AVERAGE(Foglio1!G156:G165)</f>
        <v>52.8</v>
      </c>
      <c r="G37" s="11">
        <f>AVERAGE(Foglio1!H156:H165)</f>
        <v>76.8</v>
      </c>
      <c r="I37" s="27" t="e">
        <f>AVERAGE(Foglio1!J156:J165)</f>
        <v>#DIV/0!</v>
      </c>
      <c r="J37" s="27" t="e">
        <f>AVERAGE(Foglio1!K156:K165)</f>
        <v>#DIV/0!</v>
      </c>
      <c r="K37" s="11">
        <f>MIN(Foglio1!$C156:$C165)</f>
        <v>10.4</v>
      </c>
      <c r="L37" s="11">
        <f>MAX(Foglio1!$B156:$B165)</f>
        <v>32.3</v>
      </c>
      <c r="M37" s="11">
        <f>MAX(Foglio1!$E156:$E165)</f>
        <v>15.899999999999999</v>
      </c>
      <c r="N37" s="11">
        <f>STDEV(Foglio1!$C156:$C165)</f>
        <v>2.3260839767013155</v>
      </c>
      <c r="O37" s="11">
        <f>STDEV(Foglio1!$B156:$B165)</f>
        <v>2.988886823625884</v>
      </c>
    </row>
    <row r="38" spans="1:15" ht="12.75">
      <c r="A38" s="2" t="s">
        <v>14</v>
      </c>
      <c r="B38" s="11">
        <f>AVERAGE(Foglio1!$B166:$B175)</f>
        <v>29.2</v>
      </c>
      <c r="C38" s="11">
        <f>AVERAGE(Foglio1!$C166:$C175)</f>
        <v>15.809999999999999</v>
      </c>
      <c r="D38" s="11">
        <f>AVERAGE(Foglio1!D166:D175)</f>
        <v>22.580000000000002</v>
      </c>
      <c r="E38" s="11">
        <f>AVERAGE(Foglio1!F166:F175)</f>
        <v>99.2</v>
      </c>
      <c r="F38" s="11">
        <f>AVERAGE(Foglio1!G166:G175)</f>
        <v>52.8</v>
      </c>
      <c r="G38" s="11">
        <f>AVERAGE(Foglio1!H166:H175)</f>
        <v>77.2</v>
      </c>
      <c r="I38" s="27" t="e">
        <f>AVERAGE(Foglio1!J166:J175)</f>
        <v>#DIV/0!</v>
      </c>
      <c r="J38" s="27" t="e">
        <f>AVERAGE(Foglio1!K166:K175)</f>
        <v>#DIV/0!</v>
      </c>
      <c r="K38" s="11">
        <f>MIN(Foglio1!$C166:$C175)</f>
        <v>13.5</v>
      </c>
      <c r="L38" s="11">
        <f>MAX(Foglio1!$B166:$B175)</f>
        <v>30.9</v>
      </c>
      <c r="M38" s="11">
        <f>MAX(Foglio1!$E166:$E175)</f>
        <v>14.799999999999997</v>
      </c>
      <c r="N38" s="11">
        <f>STDEV(Foglio1!$C166:$C175)</f>
        <v>1.1009591777677876</v>
      </c>
      <c r="O38" s="11">
        <f>STDEV(Foglio1!$B166:$B175)</f>
        <v>1.0749676997732152</v>
      </c>
    </row>
    <row r="39" spans="1:15" ht="12.75">
      <c r="A39" s="2" t="s">
        <v>15</v>
      </c>
      <c r="B39" s="11">
        <f>AVERAGE(Foglio1!$B176:$B185)</f>
        <v>32.56000000000001</v>
      </c>
      <c r="C39" s="11">
        <f>AVERAGE(Foglio1!$C176:$C185)</f>
        <v>17.23</v>
      </c>
      <c r="D39" s="11">
        <f>AVERAGE(Foglio1!D176:D185)</f>
        <v>25.08</v>
      </c>
      <c r="E39" s="11">
        <f>AVERAGE(Foglio1!F176:F185)</f>
        <v>98.8</v>
      </c>
      <c r="F39" s="11">
        <f>AVERAGE(Foglio1!G176:G185)</f>
        <v>41.5</v>
      </c>
      <c r="G39" s="11">
        <f>AVERAGE(Foglio1!H176:H185)</f>
        <v>72</v>
      </c>
      <c r="I39" s="27" t="e">
        <f>AVERAGE(Foglio1!J176:J185)</f>
        <v>#DIV/0!</v>
      </c>
      <c r="J39" s="27" t="e">
        <f>AVERAGE(Foglio1!K176:K185)</f>
        <v>#DIV/0!</v>
      </c>
      <c r="K39" s="11">
        <f>MIN(Foglio1!$C176:$C185)</f>
        <v>13.6</v>
      </c>
      <c r="L39" s="11">
        <f>MAX(Foglio1!$B176:$B185)</f>
        <v>33.9</v>
      </c>
      <c r="M39" s="11">
        <f>MAX(Foglio1!$E176:$E185)</f>
        <v>20.299999999999997</v>
      </c>
      <c r="N39" s="11">
        <f>STDEV(Foglio1!$C176:$C185)</f>
        <v>1.9556470938171553</v>
      </c>
      <c r="O39" s="11">
        <f>STDEV(Foglio1!$B176:$B185)</f>
        <v>1.0383747985296952</v>
      </c>
    </row>
    <row r="40" spans="1:15" ht="12.75">
      <c r="A40" s="12" t="s">
        <v>16</v>
      </c>
      <c r="B40" s="13">
        <f>AVERAGE(Foglio1!$B156:$B185)</f>
        <v>29.976666666666663</v>
      </c>
      <c r="C40" s="13">
        <f>AVERAGE(Foglio1!$C156:$C185)</f>
        <v>16.30666666666667</v>
      </c>
      <c r="D40" s="13">
        <f>AVERAGE(Foglio1!D156:D185)</f>
        <v>23.390000000000004</v>
      </c>
      <c r="E40" s="13">
        <f>AVERAGE(Foglio1!F156:F185)</f>
        <v>98</v>
      </c>
      <c r="F40" s="13">
        <f>AVERAGE(Foglio1!G156:G185)</f>
        <v>49.03333333333333</v>
      </c>
      <c r="G40" s="13">
        <f>AVERAGE(Foglio1!H156:H185)</f>
        <v>75.33333333333333</v>
      </c>
      <c r="I40" s="28" t="e">
        <f>AVERAGE(Foglio1!J156:J185)</f>
        <v>#DIV/0!</v>
      </c>
      <c r="J40" s="28" t="e">
        <f>AVERAGE(Foglio1!K156:K185)</f>
        <v>#DIV/0!</v>
      </c>
      <c r="K40" s="13"/>
      <c r="L40" s="13"/>
      <c r="M40" s="13">
        <f>MAX(Foglio1!$E156:$E185)</f>
        <v>20.299999999999997</v>
      </c>
      <c r="N40" s="13">
        <f>STDEV(Foglio1!$C156:$C185)</f>
        <v>1.9193988522511212</v>
      </c>
      <c r="O40" s="13">
        <f>STDEV(Foglio1!$B156:$B185)</f>
        <v>2.66467094861037</v>
      </c>
    </row>
    <row r="41" spans="1:15" ht="12.75">
      <c r="A41" s="12"/>
      <c r="B41" s="13"/>
      <c r="C41" s="13"/>
      <c r="D41" s="13"/>
      <c r="E41" s="13"/>
      <c r="F41" s="13"/>
      <c r="G41" s="13"/>
      <c r="I41" s="28"/>
      <c r="J41" s="28"/>
      <c r="K41" s="13"/>
      <c r="L41" s="13"/>
      <c r="M41" s="13"/>
      <c r="N41" s="13"/>
      <c r="O41" s="13"/>
    </row>
    <row r="42" spans="1:15" ht="12.75">
      <c r="A42" s="2"/>
      <c r="B42" s="11"/>
      <c r="C42" s="2"/>
      <c r="D42" s="2"/>
      <c r="E42" s="2"/>
      <c r="F42" s="2"/>
      <c r="G42" s="2"/>
      <c r="I42" s="26"/>
      <c r="J42" s="26"/>
      <c r="K42" s="11"/>
      <c r="L42" s="2"/>
      <c r="M42" s="11"/>
      <c r="N42" s="2"/>
      <c r="O42" s="11"/>
    </row>
    <row r="43" spans="1:15" ht="12.75">
      <c r="A43" s="12" t="s">
        <v>23</v>
      </c>
      <c r="B43" s="11"/>
      <c r="C43" s="2"/>
      <c r="D43" s="2"/>
      <c r="E43" s="2"/>
      <c r="F43" s="2"/>
      <c r="G43" s="2"/>
      <c r="I43" s="26"/>
      <c r="J43" s="26"/>
      <c r="K43" s="11"/>
      <c r="L43" s="2"/>
      <c r="M43" s="11"/>
      <c r="N43" s="2"/>
      <c r="O43" s="11"/>
    </row>
    <row r="44" spans="1:15" ht="12.75">
      <c r="A44" s="2" t="s">
        <v>13</v>
      </c>
      <c r="B44" s="11">
        <f>AVERAGE(Foglio1!$B186:$B195)</f>
        <v>32.37</v>
      </c>
      <c r="C44" s="11">
        <f>AVERAGE(Foglio1!$C186:$C195)</f>
        <v>17.34</v>
      </c>
      <c r="D44" s="11">
        <f>AVERAGE(Foglio1!D186:D195)</f>
        <v>25.14</v>
      </c>
      <c r="E44" s="11">
        <f>AVERAGE(Foglio1!F186:F195)</f>
        <v>97.8</v>
      </c>
      <c r="F44" s="11">
        <f>AVERAGE(Foglio1!G186:G195)</f>
        <v>47.6</v>
      </c>
      <c r="G44" s="11">
        <f>AVERAGE(Foglio1!H186:H195)</f>
        <v>75.6</v>
      </c>
      <c r="I44" s="27" t="e">
        <f>AVERAGE(Foglio1!J186:J195)</f>
        <v>#DIV/0!</v>
      </c>
      <c r="J44" s="27" t="e">
        <f>AVERAGE(Foglio1!K186:K195)</f>
        <v>#DIV/0!</v>
      </c>
      <c r="K44" s="11">
        <f>MIN(Foglio1!$C186:$C195)</f>
        <v>16</v>
      </c>
      <c r="L44" s="11">
        <f>MAX(Foglio1!$B186:$B195)</f>
        <v>35.1</v>
      </c>
      <c r="M44" s="11">
        <f>MAX(Foglio1!$E186:$E195)</f>
        <v>18.9</v>
      </c>
      <c r="N44" s="11">
        <f>STDEV(Foglio1!$C186:$C195)</f>
        <v>1.20940756846757</v>
      </c>
      <c r="O44" s="11">
        <f>STDEV(Foglio1!$B186:$B195)</f>
        <v>1.7543913157814006</v>
      </c>
    </row>
    <row r="45" spans="1:15" ht="12.75">
      <c r="A45" s="2" t="s">
        <v>14</v>
      </c>
      <c r="B45" s="11">
        <f>AVERAGE(Foglio1!$B196:$B205)</f>
        <v>32.949999999999996</v>
      </c>
      <c r="C45" s="11">
        <f>AVERAGE(Foglio1!$C196:$C205)</f>
        <v>18.36</v>
      </c>
      <c r="D45" s="11">
        <f>AVERAGE(Foglio1!D196:D205)</f>
        <v>26.22</v>
      </c>
      <c r="E45" s="11">
        <f>AVERAGE(Foglio1!F196:F205)</f>
        <v>95.4</v>
      </c>
      <c r="F45" s="11">
        <f>AVERAGE(Foglio1!G196:G205)</f>
        <v>42.7</v>
      </c>
      <c r="G45" s="11">
        <f>AVERAGE(Foglio1!H196:H205)</f>
        <v>69.9</v>
      </c>
      <c r="I45" s="27" t="e">
        <f>AVERAGE(Foglio1!J196:J205)</f>
        <v>#DIV/0!</v>
      </c>
      <c r="J45" s="27" t="e">
        <f>AVERAGE(Foglio1!K196:K205)</f>
        <v>#DIV/0!</v>
      </c>
      <c r="K45" s="11">
        <f>MIN(Foglio1!$C196:$C205)</f>
        <v>15.8</v>
      </c>
      <c r="L45" s="11">
        <f>MAX(Foglio1!$B196:$B205)</f>
        <v>36.5</v>
      </c>
      <c r="M45" s="11">
        <f>MAX(Foglio1!$E196:$E205)</f>
        <v>16.9</v>
      </c>
      <c r="N45" s="11">
        <f>STDEV(Foglio1!$C196:$C205)</f>
        <v>1.4997777613144385</v>
      </c>
      <c r="O45" s="11">
        <f>STDEV(Foglio1!$B196:$B205)</f>
        <v>2.358083025585861</v>
      </c>
    </row>
    <row r="46" spans="1:15" ht="12.75">
      <c r="A46" s="2" t="s">
        <v>15</v>
      </c>
      <c r="B46" s="11">
        <f>AVERAGE(Foglio1!$B206:Foglio1!$B216)</f>
        <v>29.918181818181814</v>
      </c>
      <c r="C46" s="11">
        <f>AVERAGE(Foglio1!$C206:Foglio1!$C216)</f>
        <v>17.290909090909093</v>
      </c>
      <c r="D46" s="11">
        <f>AVERAGE(Foglio1!D206:Foglio1!D216)</f>
        <v>23.40909090909091</v>
      </c>
      <c r="E46" s="11">
        <f>AVERAGE(Foglio1!F206:Foglio1!F216)</f>
        <v>96.18181818181819</v>
      </c>
      <c r="F46" s="11">
        <f>AVERAGE(Foglio1!G206:Foglio1!G216)</f>
        <v>50.63636363636363</v>
      </c>
      <c r="G46" s="11">
        <f>AVERAGE(Foglio1!H206:Foglio1!H216)</f>
        <v>75.36363636363636</v>
      </c>
      <c r="I46" s="27" t="e">
        <f>AVERAGE(Foglio1!J206:Foglio1!J216)</f>
        <v>#DIV/0!</v>
      </c>
      <c r="J46" s="27" t="e">
        <f>AVERAGE(Foglio1!K206:Foglio1!K216)</f>
        <v>#DIV/0!</v>
      </c>
      <c r="K46" s="11">
        <f>MIN(Foglio1!$C206:Foglio1!$C216)</f>
        <v>14.4</v>
      </c>
      <c r="L46" s="11">
        <f>MAX(Foglio1!$B206:Foglio1!$B216)</f>
        <v>31.5</v>
      </c>
      <c r="M46" s="11">
        <f>MAX(Foglio1!$E206:Foglio1!$E216)</f>
        <v>14.799999999999999</v>
      </c>
      <c r="N46" s="11">
        <f>STDEV(Foglio1!$C206:Foglio1!$C216)</f>
        <v>1.4577067918168827</v>
      </c>
      <c r="O46" s="11">
        <f>STDEV(Foglio1!$B206:Foglio1!$B216)</f>
        <v>0.7400245696167197</v>
      </c>
    </row>
    <row r="47" spans="1:15" ht="12.75">
      <c r="A47" s="12" t="s">
        <v>16</v>
      </c>
      <c r="B47" s="13">
        <f>AVERAGE(Foglio1!$B186:$B216)</f>
        <v>31.687096774193556</v>
      </c>
      <c r="C47" s="13">
        <f>AVERAGE(Foglio1!$C186:$C216)</f>
        <v>17.651612903225804</v>
      </c>
      <c r="D47" s="13">
        <f>AVERAGE(Foglio1!D186:D216)</f>
        <v>24.8741935483871</v>
      </c>
      <c r="E47" s="13">
        <f>AVERAGE(Foglio1!F186:F216)</f>
        <v>96.45161290322581</v>
      </c>
      <c r="F47" s="13">
        <f>AVERAGE(Foglio1!G186:G216)</f>
        <v>47.096774193548384</v>
      </c>
      <c r="G47" s="13">
        <f>AVERAGE(Foglio1!H186:H216)</f>
        <v>73.6774193548387</v>
      </c>
      <c r="I47" s="28" t="e">
        <f>AVERAGE(Foglio1!J186:J216)</f>
        <v>#DIV/0!</v>
      </c>
      <c r="J47" s="28" t="e">
        <f>AVERAGE(Foglio1!K186:K216)</f>
        <v>#DIV/0!</v>
      </c>
      <c r="K47" s="13"/>
      <c r="L47" s="13"/>
      <c r="M47" s="13">
        <f>MAX(Foglio1!$E186:$E216)</f>
        <v>18.9</v>
      </c>
      <c r="N47" s="13">
        <f>STDEV(Foglio1!$C186:$C216)</f>
        <v>1.4384878559890855</v>
      </c>
      <c r="O47" s="13">
        <f>STDEV(Foglio1!$B186:$B216)</f>
        <v>2.1467404649038264</v>
      </c>
    </row>
    <row r="48" spans="1:15" ht="12.75">
      <c r="A48" s="12"/>
      <c r="B48" s="13"/>
      <c r="C48" s="13"/>
      <c r="D48" s="13"/>
      <c r="E48" s="13"/>
      <c r="F48" s="13"/>
      <c r="G48" s="13"/>
      <c r="I48" s="28"/>
      <c r="J48" s="28"/>
      <c r="K48" s="13"/>
      <c r="L48" s="13"/>
      <c r="M48" s="13"/>
      <c r="N48" s="13"/>
      <c r="O48" s="13"/>
    </row>
    <row r="49" spans="1:15" ht="12.75">
      <c r="A49" s="2"/>
      <c r="B49" s="11"/>
      <c r="C49" s="2"/>
      <c r="D49" s="2"/>
      <c r="E49" s="2"/>
      <c r="F49" s="2"/>
      <c r="G49" s="2"/>
      <c r="I49" s="26"/>
      <c r="J49" s="26"/>
      <c r="K49" s="11"/>
      <c r="L49" s="2"/>
      <c r="M49" s="11"/>
      <c r="N49" s="2"/>
      <c r="O49" s="11"/>
    </row>
    <row r="50" spans="1:15" ht="12.75">
      <c r="A50" s="12" t="s">
        <v>24</v>
      </c>
      <c r="B50" s="11"/>
      <c r="C50" s="2"/>
      <c r="D50" s="2"/>
      <c r="E50" s="2"/>
      <c r="F50" s="2"/>
      <c r="G50" s="2"/>
      <c r="I50" s="26"/>
      <c r="J50" s="26"/>
      <c r="K50" s="11"/>
      <c r="L50" s="2"/>
      <c r="M50" s="11"/>
      <c r="N50" s="2"/>
      <c r="O50" s="11"/>
    </row>
    <row r="51" spans="1:15" ht="12.75">
      <c r="A51" s="2" t="s">
        <v>13</v>
      </c>
      <c r="B51" s="11">
        <f>AVERAGE(Foglio1!$B217:$B226)</f>
        <v>32.07000000000001</v>
      </c>
      <c r="C51" s="11">
        <f>AVERAGE(Foglio1!$C217:$C226)</f>
        <v>17.970000000000002</v>
      </c>
      <c r="D51" s="11">
        <f>AVERAGE(Foglio1!D217:D226)</f>
        <v>24.949999999999996</v>
      </c>
      <c r="E51" s="11">
        <f>AVERAGE(Foglio1!F217:F226)</f>
        <v>99.6</v>
      </c>
      <c r="F51" s="11">
        <f>AVERAGE(Foglio1!G217:G226)</f>
        <v>51.8</v>
      </c>
      <c r="G51" s="11">
        <f>AVERAGE(Foglio1!H217:H226)</f>
        <v>79</v>
      </c>
      <c r="I51" s="27" t="e">
        <f>AVERAGE(Foglio1!J217:J226)</f>
        <v>#DIV/0!</v>
      </c>
      <c r="J51" s="27" t="e">
        <f>AVERAGE(Foglio1!K217:K226)</f>
        <v>#DIV/0!</v>
      </c>
      <c r="K51" s="11">
        <f>MIN(Foglio1!$C217:$C226)</f>
        <v>16.2</v>
      </c>
      <c r="L51" s="11">
        <f>MAX(Foglio1!$B217:$B226)</f>
        <v>34.6</v>
      </c>
      <c r="M51" s="11">
        <f>MAX(Foglio1!$E217:$E226)</f>
        <v>16.8</v>
      </c>
      <c r="N51" s="11">
        <f>STDEV(Foglio1!$C217:$C226)</f>
        <v>0.9592242235843528</v>
      </c>
      <c r="O51" s="11">
        <f>STDEV(Foglio1!$B217:$B226)</f>
        <v>1.2419071355511502</v>
      </c>
    </row>
    <row r="52" spans="1:15" ht="12.75">
      <c r="A52" s="2" t="s">
        <v>14</v>
      </c>
      <c r="B52" s="11">
        <f>AVERAGE(Foglio1!$B227:$B236)</f>
        <v>32.74999999999999</v>
      </c>
      <c r="C52" s="11">
        <f>AVERAGE(Foglio1!$C227:$C236)</f>
        <v>17.99</v>
      </c>
      <c r="D52" s="11">
        <f>AVERAGE(Foglio1!D228:D238)</f>
        <v>25.40909090909091</v>
      </c>
      <c r="E52" s="11">
        <f>AVERAGE(Foglio1!F227:F236)</f>
        <v>99.1</v>
      </c>
      <c r="F52" s="11">
        <f>AVERAGE(Foglio1!G227:G236)</f>
        <v>49.5</v>
      </c>
      <c r="G52" s="11">
        <f>AVERAGE(Foglio1!H230:H239)</f>
        <v>78</v>
      </c>
      <c r="I52" s="27" t="e">
        <f>AVERAGE(Foglio1!J227:J236)</f>
        <v>#DIV/0!</v>
      </c>
      <c r="J52" s="27" t="e">
        <f>AVERAGE(Foglio1!K227:K236)</f>
        <v>#DIV/0!</v>
      </c>
      <c r="K52" s="11">
        <f>MIN(Foglio1!$C227:$C236)</f>
        <v>15.6</v>
      </c>
      <c r="L52" s="11">
        <f>MAX(Foglio1!$B227:$B236)</f>
        <v>35.4</v>
      </c>
      <c r="M52" s="11">
        <f>MAX(Foglio1!$E227:$E236)</f>
        <v>16.5</v>
      </c>
      <c r="N52" s="11">
        <f>STDEV(Foglio1!$C227:$C236)</f>
        <v>1.4059002651524146</v>
      </c>
      <c r="O52" s="11">
        <f>STDEV(Foglio1!$B227:$B236)</f>
        <v>1.4462595433278738</v>
      </c>
    </row>
    <row r="53" spans="1:15" ht="12.75">
      <c r="A53" s="2" t="s">
        <v>15</v>
      </c>
      <c r="B53" s="11">
        <f>AVERAGE(Foglio1!$B237:$B247)</f>
        <v>34.581818181818186</v>
      </c>
      <c r="C53" s="11">
        <f>AVERAGE(Foglio1!$C237:$C247)</f>
        <v>18.427272727272722</v>
      </c>
      <c r="D53" s="11">
        <f>AVERAGE(Foglio1!D239:D247)</f>
        <v>25.855555555555554</v>
      </c>
      <c r="E53" s="11">
        <f>AVERAGE(Foglio1!F237:F247)</f>
        <v>97.72727272727273</v>
      </c>
      <c r="F53" s="11">
        <f>AVERAGE(Foglio1!G237:G247)</f>
        <v>46.72727272727273</v>
      </c>
      <c r="G53" s="11">
        <f>AVERAGE(Foglio1!H240:H247)</f>
        <v>77.625</v>
      </c>
      <c r="I53" s="27" t="e">
        <f>AVERAGE(Foglio1!J237:J247)</f>
        <v>#DIV/0!</v>
      </c>
      <c r="J53" s="27" t="e">
        <f>AVERAGE(Foglio1!K237:K247)</f>
        <v>#DIV/0!</v>
      </c>
      <c r="K53" s="11">
        <f>MIN(Foglio1!$C237:$C247)</f>
        <v>17</v>
      </c>
      <c r="L53" s="11">
        <f>MAX(Foglio1!$B237:$B247)</f>
        <v>38.2</v>
      </c>
      <c r="M53" s="11">
        <f>MAX(Foglio1!$E237:$E247)</f>
        <v>20.000000000000004</v>
      </c>
      <c r="N53" s="11">
        <f>STDEV(Foglio1!$C237:$C247)</f>
        <v>0.8013624761504099</v>
      </c>
      <c r="O53" s="11">
        <f>STDEV(Foglio1!$B237:$B247)</f>
        <v>2.3055663867336933</v>
      </c>
    </row>
    <row r="54" spans="1:15" ht="12.75">
      <c r="A54" s="12" t="s">
        <v>16</v>
      </c>
      <c r="B54" s="13">
        <f>AVERAGE(Foglio1!$B217:$B247)</f>
        <v>33.18064516129033</v>
      </c>
      <c r="C54" s="13">
        <f>AVERAGE(Foglio1!$C217:$C247)</f>
        <v>18.138709677419357</v>
      </c>
      <c r="D54" s="13">
        <f>AVERAGE(Foglio1!D217:D247)</f>
        <v>25.36129032258064</v>
      </c>
      <c r="E54" s="13">
        <f>AVERAGE(Foglio1!F217:F247)</f>
        <v>98.7741935483871</v>
      </c>
      <c r="F54" s="13">
        <f>AVERAGE(Foglio1!G217:G247)</f>
        <v>49.25806451612903</v>
      </c>
      <c r="G54" s="13">
        <f>AVERAGE(Foglio1!H217:H247)</f>
        <v>77.41935483870968</v>
      </c>
      <c r="I54" s="28" t="e">
        <f>AVERAGE(Foglio1!J217:J247)</f>
        <v>#DIV/0!</v>
      </c>
      <c r="J54" s="28" t="e">
        <f>AVERAGE(Foglio1!K217:K247)</f>
        <v>#DIV/0!</v>
      </c>
      <c r="K54" s="13"/>
      <c r="L54" s="13"/>
      <c r="M54" s="13">
        <f>MAX(Foglio1!$E217:$E247)</f>
        <v>20.000000000000004</v>
      </c>
      <c r="N54" s="13">
        <f>STDEV(Foglio1!$C217:$C247)</f>
        <v>1.0632269808949906</v>
      </c>
      <c r="O54" s="13">
        <f>STDEV(Foglio1!$B217:$B247)</f>
        <v>2.0136897071194464</v>
      </c>
    </row>
    <row r="55" spans="1:15" ht="12.75">
      <c r="A55" s="12"/>
      <c r="B55" s="13"/>
      <c r="C55" s="13"/>
      <c r="D55" s="13"/>
      <c r="E55" s="13"/>
      <c r="F55" s="13"/>
      <c r="G55" s="13"/>
      <c r="I55" s="28"/>
      <c r="J55" s="28"/>
      <c r="K55" s="13"/>
      <c r="L55" s="13"/>
      <c r="M55" s="13"/>
      <c r="N55" s="13"/>
      <c r="O55" s="13"/>
    </row>
    <row r="56" spans="1:15" ht="12.75">
      <c r="A56" s="12"/>
      <c r="B56" s="13"/>
      <c r="C56" s="13"/>
      <c r="D56" s="13"/>
      <c r="E56" s="13"/>
      <c r="F56" s="13"/>
      <c r="G56" s="13"/>
      <c r="I56" s="28"/>
      <c r="J56" s="28"/>
      <c r="K56" s="13"/>
      <c r="L56" s="13"/>
      <c r="M56" s="13"/>
      <c r="N56" s="13"/>
      <c r="O56" s="13"/>
    </row>
    <row r="57" spans="1:15" ht="12.75">
      <c r="A57" s="12"/>
      <c r="B57" s="13"/>
      <c r="C57" s="13"/>
      <c r="D57" s="13"/>
      <c r="E57" s="13"/>
      <c r="F57" s="13"/>
      <c r="G57" s="13"/>
      <c r="I57" s="28"/>
      <c r="J57" s="28"/>
      <c r="K57" s="13"/>
      <c r="L57" s="13"/>
      <c r="M57" s="13"/>
      <c r="N57" s="13"/>
      <c r="O57" s="13"/>
    </row>
    <row r="58" spans="1:15" ht="12.75">
      <c r="A58" s="12" t="s">
        <v>25</v>
      </c>
      <c r="B58" s="11"/>
      <c r="C58" s="2"/>
      <c r="D58" s="2"/>
      <c r="E58" s="2"/>
      <c r="F58" s="2"/>
      <c r="G58" s="2"/>
      <c r="I58" s="26"/>
      <c r="J58" s="26"/>
      <c r="K58" s="11"/>
      <c r="L58" s="2"/>
      <c r="M58" s="11"/>
      <c r="N58" s="2"/>
      <c r="O58" s="11"/>
    </row>
    <row r="59" spans="1:15" ht="12.75">
      <c r="A59" s="2" t="s">
        <v>13</v>
      </c>
      <c r="B59" s="11">
        <f>AVERAGE(Foglio1!$B248:$B257)</f>
        <v>33.849999999999994</v>
      </c>
      <c r="C59" s="11">
        <f>AVERAGE(Foglio1!$C248:$C257)</f>
        <v>18.4</v>
      </c>
      <c r="D59" s="11">
        <f>AVERAGE(Foglio1!D248:D257)</f>
        <v>25.259999999999998</v>
      </c>
      <c r="E59" s="11">
        <f>AVERAGE(Foglio1!F248:F257)</f>
        <v>98.6</v>
      </c>
      <c r="F59" s="11">
        <f>AVERAGE(Foglio1!G248:G257)</f>
        <v>45.3</v>
      </c>
      <c r="G59" s="11">
        <f>AVERAGE(Foglio1!H248:H257)</f>
        <v>77.3</v>
      </c>
      <c r="I59" s="27" t="e">
        <f>AVERAGE(Foglio1!J248:J257)</f>
        <v>#DIV/0!</v>
      </c>
      <c r="J59" s="27" t="e">
        <f>AVERAGE(Foglio1!K248:K257)</f>
        <v>#DIV/0!</v>
      </c>
      <c r="K59" s="11">
        <f>MIN(Foglio1!$C248:$C257)</f>
        <v>17.2</v>
      </c>
      <c r="L59" s="11">
        <f>MAX(Foglio1!$B248:$B257)</f>
        <v>37</v>
      </c>
      <c r="M59" s="11">
        <f>MAX(Foglio1!$E248:$E257)</f>
        <v>18.1</v>
      </c>
      <c r="N59" s="11">
        <f>STDEV(Foglio1!$C248:$C257)</f>
        <v>0.8550503558920393</v>
      </c>
      <c r="O59" s="11">
        <f>STDEV(Foglio1!$B248:$B257)</f>
        <v>1.8945829209737126</v>
      </c>
    </row>
    <row r="60" spans="1:15" ht="12.75">
      <c r="A60" s="2" t="s">
        <v>14</v>
      </c>
      <c r="B60" s="11">
        <f>AVERAGE(Foglio1!$B258:$B267)</f>
        <v>32.55</v>
      </c>
      <c r="C60" s="11">
        <f>AVERAGE(Foglio1!$C258:$C267)</f>
        <v>15.919999999999998</v>
      </c>
      <c r="D60" s="11">
        <f>AVERAGE(Foglio1!D258:D267)</f>
        <v>23.96</v>
      </c>
      <c r="E60" s="11">
        <f>AVERAGE(Foglio1!F258:F267)</f>
        <v>100</v>
      </c>
      <c r="F60" s="11">
        <f>AVERAGE(Foglio1!G258:G267)</f>
        <v>46.3</v>
      </c>
      <c r="G60" s="11">
        <f>AVERAGE(Foglio1!H258:H268)</f>
        <v>80.27272727272727</v>
      </c>
      <c r="I60" s="27" t="e">
        <f>AVERAGE(Foglio1!J258:J267)</f>
        <v>#DIV/0!</v>
      </c>
      <c r="J60" s="27" t="e">
        <f>AVERAGE(Foglio1!K258:K267)</f>
        <v>#DIV/0!</v>
      </c>
      <c r="K60" s="11">
        <f>MIN(Foglio1!$C258:$C267)</f>
        <v>10.7</v>
      </c>
      <c r="L60" s="11">
        <f>MAX(Foglio1!$B258:$B267)</f>
        <v>35.2</v>
      </c>
      <c r="M60" s="11">
        <f>MAX(Foglio1!$E258:$E267)</f>
        <v>17.999999999999996</v>
      </c>
      <c r="N60" s="11">
        <f>STDEV(Foglio1!$C258:$C267)</f>
        <v>2.17756234762125</v>
      </c>
      <c r="O60" s="11">
        <f>STDEV(Foglio1!$B258:$B267)</f>
        <v>2.7423631334226144</v>
      </c>
    </row>
    <row r="61" spans="1:15" ht="12.75">
      <c r="A61" s="2" t="s">
        <v>15</v>
      </c>
      <c r="B61" s="11">
        <f>AVERAGE(Foglio1!$B268:$B277)</f>
        <v>30.909999999999997</v>
      </c>
      <c r="C61" s="11">
        <f>AVERAGE(Foglio1!$C268:$C277)</f>
        <v>14.190000000000001</v>
      </c>
      <c r="D61" s="11">
        <f>AVERAGE(Foglio1!D268:D277)</f>
        <v>22.23</v>
      </c>
      <c r="E61" s="11">
        <f>AVERAGE(Foglio1!F268:F277)</f>
        <v>92.9</v>
      </c>
      <c r="F61" s="11">
        <f>AVERAGE(Foglio1!G268:G277)</f>
        <v>41.3</v>
      </c>
      <c r="G61" s="11">
        <f>AVERAGE(Foglio1!H269:H277)</f>
        <v>72.22222222222223</v>
      </c>
      <c r="I61" s="27" t="e">
        <f>AVERAGE(Foglio1!J268:J277)</f>
        <v>#DIV/0!</v>
      </c>
      <c r="J61" s="27" t="e">
        <f>AVERAGE(Foglio1!K268:K277)</f>
        <v>#DIV/0!</v>
      </c>
      <c r="K61" s="11">
        <f>MIN(Foglio1!$C268:$C277)</f>
        <v>13</v>
      </c>
      <c r="L61" s="11">
        <f>MAX(Foglio1!$B268:$B277)</f>
        <v>32.4</v>
      </c>
      <c r="M61" s="11">
        <f>MAX(Foglio1!$E268:$E277)</f>
        <v>19</v>
      </c>
      <c r="N61" s="11">
        <f>STDEV(Foglio1!$C268:$C277)</f>
        <v>1.0928555866779976</v>
      </c>
      <c r="O61" s="11">
        <f>STDEV(Foglio1!$B268:$B277)</f>
        <v>0.7964504588067081</v>
      </c>
    </row>
    <row r="62" spans="1:15" ht="12.75">
      <c r="A62" s="12" t="s">
        <v>16</v>
      </c>
      <c r="B62" s="13">
        <f>AVERAGE(Foglio1!$B248:$B277)</f>
        <v>32.43666666666667</v>
      </c>
      <c r="C62" s="13">
        <f>AVERAGE(Foglio1!$C248:$C277)</f>
        <v>16.169999999999998</v>
      </c>
      <c r="D62" s="13">
        <f>AVERAGE(Foglio1!D248:D277)</f>
        <v>23.81666666666667</v>
      </c>
      <c r="E62" s="13">
        <f>AVERAGE(Foglio1!F248:F277)</f>
        <v>97.16666666666667</v>
      </c>
      <c r="F62" s="13">
        <f>AVERAGE(Foglio1!G248:G277)</f>
        <v>44.3</v>
      </c>
      <c r="G62" s="13">
        <f>AVERAGE(Foglio1!H248:H277)</f>
        <v>76.86666666666666</v>
      </c>
      <c r="I62" s="28" t="e">
        <f>AVERAGE(Foglio1!J248:J277)</f>
        <v>#DIV/0!</v>
      </c>
      <c r="J62" s="28" t="e">
        <f>AVERAGE(Foglio1!K248:K277)</f>
        <v>#DIV/0!</v>
      </c>
      <c r="K62" s="13"/>
      <c r="L62" s="13"/>
      <c r="M62" s="13">
        <f>MAX(Foglio1!$E248:$E277)</f>
        <v>19</v>
      </c>
      <c r="N62" s="13">
        <f>STDEV(Foglio1!$C248:$C277)</f>
        <v>2.270978825878005</v>
      </c>
      <c r="O62" s="13">
        <f>STDEV(Foglio1!$B248:$B277)</f>
        <v>2.2675344856646182</v>
      </c>
    </row>
    <row r="63" spans="1:15" ht="12.75">
      <c r="A63" s="2"/>
      <c r="B63" s="11"/>
      <c r="C63" s="2"/>
      <c r="D63" s="2"/>
      <c r="E63" s="2"/>
      <c r="F63" s="2"/>
      <c r="G63" s="2"/>
      <c r="I63" s="26"/>
      <c r="J63" s="26"/>
      <c r="K63" s="11"/>
      <c r="L63" s="2"/>
      <c r="M63" s="11"/>
      <c r="N63" s="2"/>
      <c r="O63" s="11"/>
    </row>
    <row r="64" spans="1:15" ht="12.75">
      <c r="A64" s="12" t="s">
        <v>26</v>
      </c>
      <c r="B64" s="11"/>
      <c r="C64" s="2"/>
      <c r="D64" s="2"/>
      <c r="E64" s="2"/>
      <c r="F64" s="2"/>
      <c r="G64" s="2"/>
      <c r="I64" s="26"/>
      <c r="J64" s="26"/>
      <c r="K64" s="11"/>
      <c r="L64" s="2"/>
      <c r="M64" s="11"/>
      <c r="N64" s="2"/>
      <c r="O64" s="11"/>
    </row>
    <row r="65" spans="1:15" ht="12.75">
      <c r="A65" s="2" t="s">
        <v>13</v>
      </c>
      <c r="B65" s="11">
        <f>AVERAGE(Foglio1!$B278:$B287)</f>
        <v>28.509999999999998</v>
      </c>
      <c r="C65" s="11">
        <f>AVERAGE(Foglio1!$C278:$C287)</f>
        <v>11.870000000000001</v>
      </c>
      <c r="D65" s="11">
        <f>AVERAGE(Foglio1!D278:D287)</f>
        <v>19.3</v>
      </c>
      <c r="E65" s="11">
        <f>AVERAGE(Foglio1!F278:F287)</f>
        <v>94.3</v>
      </c>
      <c r="F65" s="11">
        <f>AVERAGE(Foglio1!G278:G287)</f>
        <v>37.2</v>
      </c>
      <c r="G65" s="11">
        <f>AVERAGE(Foglio1!H278:H287)</f>
        <v>69.8</v>
      </c>
      <c r="I65" s="27" t="e">
        <f>AVERAGE(Foglio1!J278:J287)</f>
        <v>#DIV/0!</v>
      </c>
      <c r="J65" s="27" t="e">
        <f>AVERAGE(Foglio1!K278:K287)</f>
        <v>#DIV/0!</v>
      </c>
      <c r="K65" s="11">
        <f>MIN(Foglio1!$C278:$C287)</f>
        <v>7.4</v>
      </c>
      <c r="L65" s="11">
        <f>MAX(Foglio1!$B278:$B287)</f>
        <v>32.3</v>
      </c>
      <c r="M65" s="11">
        <f>MAX(Foglio1!$E278:$E287)</f>
        <v>20.699999999999996</v>
      </c>
      <c r="N65" s="11">
        <f>STDEV(Foglio1!$C278:$C287)</f>
        <v>2.6200296860065295</v>
      </c>
      <c r="O65" s="11">
        <f>STDEV(Foglio1!$B278:$B287)</f>
        <v>3.919594650244123</v>
      </c>
    </row>
    <row r="66" spans="1:15" ht="12.75">
      <c r="A66" s="2" t="s">
        <v>14</v>
      </c>
      <c r="B66" s="11">
        <f>AVERAGE(Foglio1!$B288:$B297)</f>
        <v>24.15</v>
      </c>
      <c r="C66" s="11">
        <f>AVERAGE(Foglio1!$C288:$C297)</f>
        <v>10.16</v>
      </c>
      <c r="D66" s="11">
        <f>AVERAGE(Foglio1!D288:D297)</f>
        <v>17.04</v>
      </c>
      <c r="E66" s="11">
        <f>AVERAGE(Foglio1!F288:F297)</f>
        <v>88.3</v>
      </c>
      <c r="F66" s="11">
        <f>AVERAGE(Foglio1!G288:G297)</f>
        <v>42</v>
      </c>
      <c r="G66" s="11">
        <f>AVERAGE(Foglio1!H288:H297)</f>
        <v>67.7</v>
      </c>
      <c r="I66" s="27" t="e">
        <f>AVERAGE(Foglio1!J288:J297)</f>
        <v>#DIV/0!</v>
      </c>
      <c r="J66" s="27" t="e">
        <f>AVERAGE(Foglio1!K288:K297)</f>
        <v>#DIV/0!</v>
      </c>
      <c r="K66" s="11">
        <f>MIN(Foglio1!$C288:$C297)</f>
        <v>5.8</v>
      </c>
      <c r="L66" s="11">
        <f>MAX(Foglio1!$B288:$B297)</f>
        <v>28.2</v>
      </c>
      <c r="M66" s="11">
        <f>MAX(Foglio1!$E288:$E297)</f>
        <v>18.1</v>
      </c>
      <c r="N66" s="11">
        <f>STDEV(Foglio1!$C288:$C297)</f>
        <v>2.9033314198233318</v>
      </c>
      <c r="O66" s="11">
        <f>STDEV(Foglio1!$B288:$B297)</f>
        <v>2.9440146436834067</v>
      </c>
    </row>
    <row r="67" spans="1:15" ht="12.75">
      <c r="A67" s="2" t="s">
        <v>15</v>
      </c>
      <c r="B67" s="11">
        <f>AVERAGE(Foglio1!$B298:$B308)</f>
        <v>25.518181818181823</v>
      </c>
      <c r="C67" s="11">
        <f>AVERAGE(Foglio1!$C298:$C308)</f>
        <v>10.036363636363637</v>
      </c>
      <c r="D67" s="11">
        <f>AVERAGE(Foglio1!D298:D308)</f>
        <v>17.33636363636364</v>
      </c>
      <c r="E67" s="11">
        <f>AVERAGE(Foglio1!F298:F308)</f>
        <v>98.45454545454545</v>
      </c>
      <c r="F67" s="11">
        <f>AVERAGE(Foglio1!G298:G308)</f>
        <v>51.81818181818182</v>
      </c>
      <c r="G67" s="11">
        <f>AVERAGE(Foglio1!H298:H308)</f>
        <v>82.18181818181819</v>
      </c>
      <c r="I67" s="27" t="e">
        <f>AVERAGE(Foglio1!J298:J308)</f>
        <v>#DIV/0!</v>
      </c>
      <c r="J67" s="27" t="e">
        <f>AVERAGE(Foglio1!K298:K308)</f>
        <v>#DIV/0!</v>
      </c>
      <c r="K67" s="11">
        <f>MIN(Foglio1!$C298:$C308)</f>
        <v>6.8</v>
      </c>
      <c r="L67" s="11">
        <f>MAX(Foglio1!$B298:$B308)</f>
        <v>28.3</v>
      </c>
      <c r="M67" s="11">
        <f>MAX(Foglio1!$E298:$E308)</f>
        <v>20.3</v>
      </c>
      <c r="N67" s="11">
        <f>STDEV(Foglio1!$C298:$C308)</f>
        <v>2.001635694762018</v>
      </c>
      <c r="O67" s="11">
        <f>STDEV(Foglio1!$B298:$B308)</f>
        <v>2.953241670374473</v>
      </c>
    </row>
    <row r="68" spans="1:15" ht="12.75">
      <c r="A68" s="12" t="s">
        <v>16</v>
      </c>
      <c r="B68" s="13">
        <f>AVERAGE(Foglio1!$B278:$B308)</f>
        <v>26.04193548387096</v>
      </c>
      <c r="C68" s="13">
        <f>AVERAGE(Foglio1!$C278:$C308)</f>
        <v>10.667741935483873</v>
      </c>
      <c r="D68" s="13">
        <f>AVERAGE(Foglio1!D278:D308)</f>
        <v>17.874193548387094</v>
      </c>
      <c r="E68" s="13">
        <f>AVERAGE(Foglio1!F278:F308)</f>
        <v>93.83870967741936</v>
      </c>
      <c r="F68" s="13">
        <f>AVERAGE(Foglio1!G278:G308)</f>
        <v>43.935483870967744</v>
      </c>
      <c r="G68" s="13">
        <f>AVERAGE(Foglio1!H278:H308)</f>
        <v>73.51612903225806</v>
      </c>
      <c r="I68" s="28" t="e">
        <f>AVERAGE(Foglio1!J278:J308)</f>
        <v>#DIV/0!</v>
      </c>
      <c r="J68" s="28" t="e">
        <f>AVERAGE(Foglio1!K278:K308)</f>
        <v>#DIV/0!</v>
      </c>
      <c r="K68" s="13"/>
      <c r="L68" s="13"/>
      <c r="M68" s="13">
        <f>MAX(Foglio1!$E278:$E308)</f>
        <v>20.699999999999996</v>
      </c>
      <c r="N68" s="13">
        <f>STDEV(Foglio1!$C278:$C308)</f>
        <v>2.5763523434983417</v>
      </c>
      <c r="O68" s="13">
        <f>STDEV(Foglio1!$B278:$B308)</f>
        <v>3.6661309481567415</v>
      </c>
    </row>
    <row r="69" spans="1:15" ht="12.75">
      <c r="A69" s="2"/>
      <c r="B69" s="11"/>
      <c r="C69" s="2"/>
      <c r="D69" s="2"/>
      <c r="E69" s="2"/>
      <c r="F69" s="2"/>
      <c r="G69" s="2"/>
      <c r="I69" s="26"/>
      <c r="J69" s="26"/>
      <c r="K69" s="11"/>
      <c r="L69" s="2"/>
      <c r="M69" s="11"/>
      <c r="N69" s="2"/>
      <c r="O69" s="11"/>
    </row>
    <row r="70" spans="1:15" ht="12.75">
      <c r="A70" s="12" t="s">
        <v>27</v>
      </c>
      <c r="B70" s="11"/>
      <c r="C70" s="2"/>
      <c r="D70" s="2"/>
      <c r="E70" s="2"/>
      <c r="F70" s="2"/>
      <c r="G70" s="2"/>
      <c r="I70" s="26"/>
      <c r="J70" s="26"/>
      <c r="K70" s="11"/>
      <c r="L70" s="2"/>
      <c r="M70" s="11"/>
      <c r="N70" s="2"/>
      <c r="O70" s="11"/>
    </row>
    <row r="71" spans="1:15" ht="12.75">
      <c r="A71" s="2" t="s">
        <v>13</v>
      </c>
      <c r="B71" s="11">
        <f>AVERAGE(Foglio1!$B309:$B318)</f>
        <v>24.74</v>
      </c>
      <c r="C71" s="11">
        <f>AVERAGE(Foglio1!$C309:$C318)</f>
        <v>9.120000000000001</v>
      </c>
      <c r="D71" s="11">
        <f>AVERAGE(Foglio1!D309:D319)</f>
        <v>16.627272727272725</v>
      </c>
      <c r="E71" s="11">
        <f>AVERAGE(Foglio1!F309:F318)</f>
        <v>95.1</v>
      </c>
      <c r="F71" s="11">
        <f>AVERAGE(Foglio1!G309:G318)</f>
        <v>49.3</v>
      </c>
      <c r="G71" s="11">
        <f>AVERAGE(Foglio1!H309:H319)</f>
        <v>76</v>
      </c>
      <c r="I71" s="27" t="e">
        <f>AVERAGE(Foglio1!J309:J318)</f>
        <v>#DIV/0!</v>
      </c>
      <c r="J71" s="27" t="e">
        <f>AVERAGE(Foglio1!K309:K318)</f>
        <v>#DIV/0!</v>
      </c>
      <c r="K71" s="11">
        <f>MIN(Foglio1!$C309:$C318)</f>
        <v>5.7</v>
      </c>
      <c r="L71" s="11">
        <f>MAX(Foglio1!$B309:$B318)</f>
        <v>27.7</v>
      </c>
      <c r="M71" s="11">
        <f>MAX(Foglio1!$E309:$E318)</f>
        <v>18.7</v>
      </c>
      <c r="N71" s="11">
        <f>STDEV(Foglio1!$C309:$C318)</f>
        <v>1.994882341281196</v>
      </c>
      <c r="O71" s="11">
        <f>STDEV(Foglio1!$B309:$B318)</f>
        <v>2.2584163576374916</v>
      </c>
    </row>
    <row r="72" spans="1:15" ht="12.75">
      <c r="A72" s="2" t="s">
        <v>14</v>
      </c>
      <c r="B72" s="11">
        <f>AVERAGE(Foglio1!$B319:$B328)</f>
        <v>23.139999999999997</v>
      </c>
      <c r="C72" s="11">
        <f>AVERAGE(Foglio1!$C319:$C328)</f>
        <v>3.4800000000000004</v>
      </c>
      <c r="D72" s="11">
        <f>AVERAGE(Foglio1!D320:D329)</f>
        <v>12.399999999999999</v>
      </c>
      <c r="E72" s="11">
        <f>AVERAGE(Foglio1!F319:F328)</f>
        <v>92.6</v>
      </c>
      <c r="F72" s="11">
        <f>AVERAGE(Foglio1!G319:G328)</f>
        <v>36.2</v>
      </c>
      <c r="G72" s="11">
        <f>AVERAGE(Foglio1!H320:H329)</f>
        <v>68.1</v>
      </c>
      <c r="I72" s="27" t="e">
        <f>AVERAGE(Foglio1!J319:J328)</f>
        <v>#DIV/0!</v>
      </c>
      <c r="J72" s="27" t="e">
        <f>AVERAGE(Foglio1!K319:K328)</f>
        <v>#DIV/0!</v>
      </c>
      <c r="K72" s="11">
        <f>MIN(Foglio1!$C319:$C328)</f>
        <v>-2.4</v>
      </c>
      <c r="L72" s="11">
        <f>MAX(Foglio1!$B319:$B328)</f>
        <v>26.3</v>
      </c>
      <c r="M72" s="11">
        <f>MAX(Foglio1!$E319:$E328)</f>
        <v>25.599999999999998</v>
      </c>
      <c r="N72" s="11">
        <f>STDEV(Foglio1!$C319:$C328)</f>
        <v>2.5947810868913175</v>
      </c>
      <c r="O72" s="11">
        <f>STDEV(Foglio1!$B319:$B328)</f>
        <v>1.3858010118500084</v>
      </c>
    </row>
    <row r="73" spans="1:15" ht="12.75">
      <c r="A73" s="2" t="s">
        <v>15</v>
      </c>
      <c r="B73" s="11">
        <f>AVERAGE(Foglio1!$B329:$B338)</f>
        <v>23.71</v>
      </c>
      <c r="C73" s="11">
        <f>AVERAGE(Foglio1!$C329:$C338)</f>
        <v>4.640000000000001</v>
      </c>
      <c r="D73" s="11">
        <f>AVERAGE(Foglio1!D330:D338)</f>
        <v>13.677777777777779</v>
      </c>
      <c r="E73" s="11">
        <f>AVERAGE(Foglio1!F329:F338)</f>
        <v>95.5</v>
      </c>
      <c r="F73" s="11">
        <f>AVERAGE(Foglio1!G329:G338)</f>
        <v>44.6</v>
      </c>
      <c r="G73" s="11">
        <f>AVERAGE(Foglio1!H330:H338)</f>
        <v>78</v>
      </c>
      <c r="I73" s="27" t="e">
        <f>AVERAGE(Foglio1!J329:J338)</f>
        <v>#DIV/0!</v>
      </c>
      <c r="J73" s="27" t="e">
        <f>AVERAGE(Foglio1!K329:K338)</f>
        <v>#DIV/0!</v>
      </c>
      <c r="K73" s="11">
        <f>MIN(Foglio1!$C329:$C338)</f>
        <v>1.1</v>
      </c>
      <c r="L73" s="11">
        <f>MAX(Foglio1!$B329:$B338)</f>
        <v>25.1</v>
      </c>
      <c r="M73" s="11">
        <f>MAX(Foglio1!$E329:$E338)</f>
        <v>23.099999999999998</v>
      </c>
      <c r="N73" s="11">
        <f>STDEV(Foglio1!$C329:$C338)</f>
        <v>3.8280253104933584</v>
      </c>
      <c r="O73" s="11">
        <f>STDEV(Foglio1!$B329:$B338)</f>
        <v>1.7476651090335893</v>
      </c>
    </row>
    <row r="74" spans="1:15" ht="12.75">
      <c r="A74" s="12" t="s">
        <v>16</v>
      </c>
      <c r="B74" s="13">
        <f>AVERAGE(Foglio1!$B309:$B338)</f>
        <v>23.863333333333337</v>
      </c>
      <c r="C74" s="13">
        <f>AVERAGE(Foglio1!$C309:$C338)</f>
        <v>5.746666666666666</v>
      </c>
      <c r="D74" s="13">
        <f>AVERAGE(Foglio1!D309:D338)</f>
        <v>14.333333333333336</v>
      </c>
      <c r="E74" s="13">
        <f>AVERAGE(Foglio1!F309:F338)</f>
        <v>94.4</v>
      </c>
      <c r="F74" s="13">
        <f>AVERAGE(Foglio1!G309:G338)</f>
        <v>43.36666666666667</v>
      </c>
      <c r="G74" s="13">
        <f>AVERAGE(Foglio1!H309:H338)</f>
        <v>73.96666666666667</v>
      </c>
      <c r="I74" s="28" t="e">
        <f>AVERAGE(Foglio1!J309:J338)</f>
        <v>#DIV/0!</v>
      </c>
      <c r="J74" s="28" t="e">
        <f>AVERAGE(Foglio1!K309:K338)</f>
        <v>#DIV/0!</v>
      </c>
      <c r="K74" s="13"/>
      <c r="L74" s="13"/>
      <c r="M74" s="13">
        <f>MAX(Foglio1!$E309:$E338)</f>
        <v>25.599999999999998</v>
      </c>
      <c r="N74" s="13">
        <f>STDEV(Foglio1!$C309:$C338)</f>
        <v>3.740342353253275</v>
      </c>
      <c r="O74" s="13">
        <f>STDEV(Foglio1!$B309:$B338)</f>
        <v>1.8921768768625042</v>
      </c>
    </row>
    <row r="75" spans="1:15" ht="12.75">
      <c r="A75" s="2"/>
      <c r="B75" s="11"/>
      <c r="C75" s="2"/>
      <c r="D75" s="2"/>
      <c r="E75" s="2"/>
      <c r="F75" s="2"/>
      <c r="G75" s="2"/>
      <c r="I75" s="26"/>
      <c r="J75" s="26"/>
      <c r="K75" s="11"/>
      <c r="L75" s="2"/>
      <c r="M75" s="11"/>
      <c r="N75" s="2"/>
      <c r="O75" s="11"/>
    </row>
    <row r="76" spans="1:15" ht="12.75">
      <c r="A76" s="12" t="s">
        <v>28</v>
      </c>
      <c r="B76" s="11"/>
      <c r="C76" s="2"/>
      <c r="D76" s="2"/>
      <c r="E76" s="2"/>
      <c r="F76" s="2"/>
      <c r="G76" s="2"/>
      <c r="I76" s="26"/>
      <c r="J76" s="26"/>
      <c r="K76" s="11"/>
      <c r="L76" s="2"/>
      <c r="M76" s="11"/>
      <c r="N76" s="2"/>
      <c r="O76" s="11"/>
    </row>
    <row r="77" spans="1:15" ht="12.75">
      <c r="A77" s="2" t="s">
        <v>13</v>
      </c>
      <c r="B77" s="11">
        <f>AVERAGE(Foglio1!$B339:$B348)</f>
        <v>21.18</v>
      </c>
      <c r="C77" s="11">
        <f>AVERAGE(Foglio1!$C339:$C348)</f>
        <v>5.92</v>
      </c>
      <c r="D77" s="11">
        <f>AVERAGE(Foglio1!D339:D348)</f>
        <v>14.400000000000002</v>
      </c>
      <c r="E77" s="11">
        <f>AVERAGE(Foglio1!F339:F348)</f>
        <v>94.9</v>
      </c>
      <c r="F77" s="11">
        <f>AVERAGE(Foglio1!G339:G348)</f>
        <v>58.1</v>
      </c>
      <c r="G77" s="11">
        <f>AVERAGE(Foglio1!H339:H348)</f>
        <v>81.6</v>
      </c>
      <c r="I77" s="27" t="e">
        <f>AVERAGE(Foglio1!J339:J348)</f>
        <v>#DIV/0!</v>
      </c>
      <c r="J77" s="27" t="e">
        <f>AVERAGE(Foglio1!K339:K348)</f>
        <v>#DIV/0!</v>
      </c>
      <c r="K77" s="11">
        <f>MIN(Foglio1!$C339:$C348)</f>
        <v>-0.9</v>
      </c>
      <c r="L77" s="11">
        <f>MAX(Foglio1!$B339:$B348)</f>
        <v>23.7</v>
      </c>
      <c r="M77" s="11">
        <f>MAX(Foglio1!$E339:$E348)</f>
        <v>24.599999999999998</v>
      </c>
      <c r="N77" s="11">
        <f>STDEV(Foglio1!$C339:$C348)</f>
        <v>4.3552777689195015</v>
      </c>
      <c r="O77" s="11">
        <f>STDEV(Foglio1!$B339:$B348)</f>
        <v>2.2856071403458773</v>
      </c>
    </row>
    <row r="78" spans="1:15" ht="12.75">
      <c r="A78" s="2" t="s">
        <v>14</v>
      </c>
      <c r="B78" s="11">
        <f>AVERAGE(Foglio1!$B349:$B358)</f>
        <v>18.7</v>
      </c>
      <c r="C78" s="11">
        <f>AVERAGE(Foglio1!$C349:$C358)</f>
        <v>4.65</v>
      </c>
      <c r="D78" s="11">
        <f>AVERAGE(Foglio1!D349:D358)</f>
        <v>12.77</v>
      </c>
      <c r="E78" s="11">
        <f>AVERAGE(Foglio1!F349:F358)</f>
        <v>92.8</v>
      </c>
      <c r="F78" s="11">
        <f>AVERAGE(Foglio1!G349:G358)</f>
        <v>51.7</v>
      </c>
      <c r="G78" s="11">
        <f>AVERAGE(Foglio1!H349:H358)</f>
        <v>74.8</v>
      </c>
      <c r="I78" s="27" t="e">
        <f>AVERAGE(Foglio1!J349:J358)</f>
        <v>#DIV/0!</v>
      </c>
      <c r="J78" s="27" t="e">
        <f>AVERAGE(Foglio1!K349:K358)</f>
        <v>#DIV/0!</v>
      </c>
      <c r="K78" s="11">
        <f>MIN(Foglio1!$C349:$C358)</f>
        <v>-4.4</v>
      </c>
      <c r="L78" s="11">
        <f>MAX(Foglio1!$B349:$B358)</f>
        <v>21.1</v>
      </c>
      <c r="M78" s="11">
        <f>MAX(Foglio1!$E349:$E358)</f>
        <v>20.3</v>
      </c>
      <c r="N78" s="11">
        <f>STDEV(Foglio1!$C349:$C358)</f>
        <v>4.441533769118752</v>
      </c>
      <c r="O78" s="11">
        <f>STDEV(Foglio1!$B349:$B358)</f>
        <v>2.0752509888364443</v>
      </c>
    </row>
    <row r="79" spans="1:15" ht="12.75">
      <c r="A79" s="2" t="s">
        <v>15</v>
      </c>
      <c r="B79" s="11">
        <f>AVERAGE(Foglio1!$B359:$B369)</f>
        <v>17.036363636363635</v>
      </c>
      <c r="C79" s="11">
        <f>AVERAGE(Foglio1!$C359:$C369)</f>
        <v>-1.1727272727272728</v>
      </c>
      <c r="D79" s="11">
        <f>AVERAGE(Foglio1!D359:D369)</f>
        <v>8.19090909090909</v>
      </c>
      <c r="E79" s="11">
        <f>AVERAGE(Foglio1!F359:F369)</f>
        <v>93.45454545454545</v>
      </c>
      <c r="F79" s="11">
        <f>AVERAGE(Foglio1!G359:G369)</f>
        <v>38.72727272727273</v>
      </c>
      <c r="G79" s="11">
        <f>AVERAGE(Foglio1!H359:H369)</f>
        <v>68</v>
      </c>
      <c r="I79" s="27" t="e">
        <f>AVERAGE(Foglio1!J359:J369)</f>
        <v>#DIV/0!</v>
      </c>
      <c r="J79" s="27" t="e">
        <f>AVERAGE(Foglio1!K359:K369)</f>
        <v>#DIV/0!</v>
      </c>
      <c r="K79" s="11">
        <f>MIN(Foglio1!$C359:$C369)</f>
        <v>-4.7</v>
      </c>
      <c r="L79" s="11">
        <f>MAX(Foglio1!$B359:$B369)</f>
        <v>20.6</v>
      </c>
      <c r="M79" s="11">
        <f>MAX(Foglio1!$E359:$E369)</f>
        <v>25.3</v>
      </c>
      <c r="N79" s="11">
        <f>STDEV(Foglio1!$C359:$C369)</f>
        <v>2.663490532774956</v>
      </c>
      <c r="O79" s="11">
        <f>STDEV(Foglio1!$B359:$B369)</f>
        <v>2.257552979344098</v>
      </c>
    </row>
    <row r="80" spans="1:15" ht="12.75">
      <c r="A80" s="12" t="s">
        <v>16</v>
      </c>
      <c r="B80" s="13">
        <f>AVERAGE(Foglio1!$B339:$B369)</f>
        <v>18.90967741935484</v>
      </c>
      <c r="C80" s="13">
        <f>AVERAGE(Foglio1!$C339:$C369)</f>
        <v>2.9935483870967747</v>
      </c>
      <c r="D80" s="13">
        <f>AVERAGE(Foglio1!D339:D369)</f>
        <v>11.670967741935486</v>
      </c>
      <c r="E80" s="13">
        <f>AVERAGE(Foglio1!F339:F369)</f>
        <v>93.70967741935483</v>
      </c>
      <c r="F80" s="13">
        <f>AVERAGE(Foglio1!G339:G369)</f>
        <v>49.16129032258065</v>
      </c>
      <c r="G80" s="13">
        <f>AVERAGE(Foglio1!H339:H369)</f>
        <v>74.58064516129032</v>
      </c>
      <c r="I80" s="28" t="e">
        <f>AVERAGE(Foglio1!J339:J369)</f>
        <v>#DIV/0!</v>
      </c>
      <c r="J80" s="28" t="e">
        <f>AVERAGE(Foglio1!K339:K369)</f>
        <v>#DIV/0!</v>
      </c>
      <c r="K80" s="13"/>
      <c r="L80" s="13"/>
      <c r="M80" s="13">
        <f>MAX(Foglio1!$E339:$E369)</f>
        <v>25.3</v>
      </c>
      <c r="N80" s="13">
        <f>STDEV(Foglio1!$C339:$C369)</f>
        <v>4.909917547431998</v>
      </c>
      <c r="O80" s="13">
        <f>STDEV(Foglio1!$B339:$B369)</f>
        <v>2.75273861680929</v>
      </c>
    </row>
    <row r="81" ht="12.75">
      <c r="B81" s="7"/>
    </row>
    <row r="82" spans="2:7" ht="18">
      <c r="B82" s="10"/>
      <c r="C82" s="9"/>
      <c r="D82" s="9"/>
      <c r="E82" s="9"/>
      <c r="F82" s="9"/>
      <c r="G82" s="9"/>
    </row>
    <row r="83" spans="2:7" ht="18">
      <c r="B83" s="10"/>
      <c r="C83" s="9"/>
      <c r="D83" s="9"/>
      <c r="E83" s="9"/>
      <c r="F83" s="9"/>
      <c r="G83" s="9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Pozzuoli - Licola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1">
      <selection activeCell="P20" sqref="P20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1" ht="12.75">
      <c r="J38" s="4" t="s">
        <v>50</v>
      </c>
      <c r="K38" s="4"/>
    </row>
    <row r="42" spans="11:12" ht="12.75">
      <c r="K42" s="4"/>
      <c r="L42" s="4"/>
    </row>
    <row r="45" spans="1:11" ht="12.7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ht="15">
      <c r="A46" s="6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6" spans="2:10" ht="12.75">
      <c r="B56" s="7"/>
      <c r="C56" s="7"/>
      <c r="D56" s="7"/>
      <c r="E56" s="7"/>
      <c r="F56" s="7"/>
      <c r="G56" s="7"/>
      <c r="H56" s="7"/>
      <c r="I56" s="7"/>
      <c r="J56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  <row r="62" spans="2:10" ht="12.75">
      <c r="B62" s="7"/>
      <c r="C62" s="7"/>
      <c r="D62" s="7"/>
      <c r="E62" s="7"/>
      <c r="F62" s="7"/>
      <c r="G62" s="7"/>
      <c r="H62" s="7"/>
      <c r="I62" s="7"/>
      <c r="J62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  <row r="68" spans="2:10" ht="12.75">
      <c r="B68" s="7"/>
      <c r="C68" s="7"/>
      <c r="D68" s="7"/>
      <c r="E68" s="7"/>
      <c r="F68" s="7"/>
      <c r="G68" s="7"/>
      <c r="H68" s="7"/>
      <c r="I68" s="7"/>
      <c r="J68" s="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2011-01-18T13:56:21Z</cp:lastPrinted>
  <dcterms:created xsi:type="dcterms:W3CDTF">2000-06-29T11:45:52Z</dcterms:created>
  <dcterms:modified xsi:type="dcterms:W3CDTF">2012-01-12T09:33:59Z</dcterms:modified>
  <cp:category/>
  <cp:version/>
  <cp:contentType/>
  <cp:contentStatus/>
</cp:coreProperties>
</file>